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8\IAT\"/>
    </mc:Choice>
  </mc:AlternateContent>
  <bookViews>
    <workbookView xWindow="0" yWindow="0" windowWidth="25200" windowHeight="11085" tabRatio="744"/>
  </bookViews>
  <sheets>
    <sheet name="Portada" sheetId="18" r:id="rId1"/>
    <sheet name="Índice" sheetId="14" r:id="rId2"/>
    <sheet name="Guía" sheetId="12" r:id="rId3"/>
    <sheet name="MEVyT" sheetId="1" r:id="rId4"/>
    <sheet name="MEVyT Acreditación" sheetId="2" r:id="rId5"/>
    <sheet name="MEVyT Módulos" sheetId="3" r:id="rId6"/>
    <sheet name="Asesores" sheetId="4" r:id="rId7"/>
    <sheet name="Convenios" sheetId="5" r:id="rId8"/>
    <sheet name="PEC" sheetId="6" r:id="rId9"/>
    <sheet name="Presupuesto" sheetId="7" r:id="rId10"/>
    <sheet name="Buenas Practicas" sheetId="8" r:id="rId11"/>
    <sheet name="Observaciones" sheetId="9" r:id="rId12"/>
    <sheet name="Base Datos" sheetId="10" state="hidden" r:id="rId13"/>
  </sheets>
  <externalReferences>
    <externalReference r:id="rId14"/>
    <externalReference r:id="rId15"/>
  </externalReferences>
  <definedNames>
    <definedName name="_xlnm.Print_Area" localSheetId="6">Asesores!$A$1:$E$33</definedName>
    <definedName name="_xlnm.Print_Area" localSheetId="10">'Buenas Practicas'!$A$1:$J$21</definedName>
    <definedName name="_xlnm.Print_Area" localSheetId="7">Convenios!$A$1:$N$124</definedName>
    <definedName name="_xlnm.Print_Area" localSheetId="1">Índice!$A$1:$I$55</definedName>
    <definedName name="_xlnm.Print_Area" localSheetId="3">MEVyT!$A$1:$J$41</definedName>
    <definedName name="_xlnm.Print_Area" localSheetId="4">'MEVyT Acreditación'!$A$1:$I$37</definedName>
    <definedName name="_xlnm.Print_Area" localSheetId="5">'MEVyT Módulos'!$A$1:$K$95</definedName>
    <definedName name="_xlnm.Print_Area" localSheetId="8">PEC!$A$1:$K$38</definedName>
    <definedName name="_xlnm.Print_Area" localSheetId="0">Portada!$A$1:$H$53</definedName>
    <definedName name="_xlnm.Print_Area" localSheetId="9">Presupuesto!$A$1:$E$37</definedName>
    <definedName name="_xlnm.Criteria" localSheetId="9">'[1]BASE DE DATOS'!$B$512:$B$516</definedName>
  </definedNames>
  <calcPr calcId="152511"/>
</workbook>
</file>

<file path=xl/calcChain.xml><?xml version="1.0" encoding="utf-8"?>
<calcChain xmlns="http://schemas.openxmlformats.org/spreadsheetml/2006/main">
  <c r="G79" i="3" l="1"/>
  <c r="G50" i="3"/>
  <c r="G56" i="3"/>
  <c r="F20" i="3" l="1"/>
  <c r="F19" i="3"/>
  <c r="F18" i="3"/>
  <c r="F17" i="3"/>
  <c r="F16" i="3"/>
  <c r="F15" i="3"/>
  <c r="F14" i="3"/>
  <c r="F13" i="3"/>
  <c r="F12" i="3"/>
  <c r="F11" i="3"/>
  <c r="F10" i="3"/>
  <c r="F9" i="3"/>
  <c r="F8" i="3"/>
  <c r="F7" i="3"/>
  <c r="G10" i="6" l="1"/>
  <c r="G9" i="6"/>
  <c r="B29" i="1" l="1"/>
  <c r="C29" i="1"/>
  <c r="D24" i="1"/>
  <c r="A1" i="9" l="1"/>
  <c r="A1" i="8"/>
  <c r="A1" i="7"/>
  <c r="A1" i="6"/>
  <c r="A1" i="5"/>
  <c r="A1" i="3"/>
  <c r="A1" i="2"/>
  <c r="A1" i="1"/>
  <c r="A1" i="4"/>
  <c r="G11" i="1" l="1"/>
  <c r="E7" i="7" l="1"/>
  <c r="B9" i="7"/>
  <c r="D17" i="2"/>
  <c r="D9" i="2"/>
  <c r="D10" i="2"/>
  <c r="D11" i="2"/>
  <c r="D8" i="2"/>
  <c r="D26" i="1"/>
  <c r="D27" i="1"/>
  <c r="D28" i="1"/>
  <c r="D25" i="1"/>
  <c r="G15" i="7"/>
  <c r="G13" i="7"/>
  <c r="M38" i="6"/>
  <c r="M35" i="6"/>
  <c r="P124" i="5"/>
  <c r="G33" i="4"/>
  <c r="G29" i="4"/>
  <c r="G25" i="4"/>
  <c r="G18" i="4"/>
  <c r="G10" i="4"/>
  <c r="M95" i="3"/>
  <c r="M91" i="3"/>
  <c r="M40" i="3"/>
  <c r="M6" i="3"/>
  <c r="K35" i="2"/>
  <c r="K20" i="2"/>
  <c r="K12" i="2" l="1"/>
  <c r="L41" i="1"/>
  <c r="L38" i="1"/>
  <c r="L35" i="1"/>
  <c r="L32" i="1"/>
  <c r="K6" i="14" l="1"/>
  <c r="J5" i="14"/>
  <c r="J4" i="14"/>
  <c r="B35" i="7" l="1"/>
  <c r="D25" i="7"/>
  <c r="C25" i="7"/>
  <c r="B25" i="7"/>
  <c r="E24" i="7"/>
  <c r="E23" i="7"/>
  <c r="E22" i="7"/>
  <c r="D9" i="7"/>
  <c r="C9" i="7"/>
  <c r="E8" i="7"/>
  <c r="H32" i="6"/>
  <c r="D32" i="6"/>
  <c r="B32" i="6"/>
  <c r="G31" i="6"/>
  <c r="F31" i="6"/>
  <c r="G30" i="6"/>
  <c r="F30" i="6"/>
  <c r="I25" i="6"/>
  <c r="H25" i="6"/>
  <c r="E25" i="6"/>
  <c r="D25" i="6"/>
  <c r="C25" i="6"/>
  <c r="B25" i="6"/>
  <c r="J24" i="6"/>
  <c r="K24" i="6" s="1"/>
  <c r="F24" i="6"/>
  <c r="G24" i="6" s="1"/>
  <c r="J23" i="6"/>
  <c r="K23" i="6" s="1"/>
  <c r="F23" i="6"/>
  <c r="G23" i="6" s="1"/>
  <c r="I18" i="6"/>
  <c r="H18" i="6"/>
  <c r="E18" i="6"/>
  <c r="D18" i="6"/>
  <c r="C18" i="6"/>
  <c r="B18" i="6"/>
  <c r="J17" i="6"/>
  <c r="K17" i="6" s="1"/>
  <c r="F17" i="6"/>
  <c r="G17" i="6" s="1"/>
  <c r="J16" i="6"/>
  <c r="K16" i="6" s="1"/>
  <c r="F16" i="6"/>
  <c r="G16" i="6" s="1"/>
  <c r="J11" i="6"/>
  <c r="I11" i="6"/>
  <c r="G11" i="6"/>
  <c r="F11" i="6"/>
  <c r="C11" i="6"/>
  <c r="B11" i="6"/>
  <c r="K10" i="6"/>
  <c r="H10" i="6"/>
  <c r="D10" i="6"/>
  <c r="K9" i="6"/>
  <c r="H9" i="6"/>
  <c r="E9" i="6"/>
  <c r="E10" i="6" s="1"/>
  <c r="D9" i="6"/>
  <c r="N114" i="5"/>
  <c r="M114" i="5"/>
  <c r="L114" i="5"/>
  <c r="K114" i="5"/>
  <c r="J114" i="5"/>
  <c r="I114" i="5"/>
  <c r="H114" i="5"/>
  <c r="G114" i="5"/>
  <c r="N77" i="5"/>
  <c r="M77" i="5"/>
  <c r="L77" i="5"/>
  <c r="K77" i="5"/>
  <c r="J77" i="5"/>
  <c r="I77" i="5"/>
  <c r="H77" i="5"/>
  <c r="G77" i="5"/>
  <c r="N39" i="5"/>
  <c r="M39" i="5"/>
  <c r="L39" i="5"/>
  <c r="K39" i="5"/>
  <c r="J39" i="5"/>
  <c r="I39" i="5"/>
  <c r="H39" i="5"/>
  <c r="G39" i="5"/>
  <c r="D10" i="4"/>
  <c r="C10" i="4"/>
  <c r="E9" i="4"/>
  <c r="E8" i="4"/>
  <c r="G87" i="3"/>
  <c r="F87" i="3"/>
  <c r="E87" i="3"/>
  <c r="D87" i="3"/>
  <c r="G36" i="3"/>
  <c r="F36" i="3"/>
  <c r="E36" i="3"/>
  <c r="D36" i="3"/>
  <c r="E38" i="2"/>
  <c r="B36" i="2"/>
  <c r="C20" i="2"/>
  <c r="B20" i="2"/>
  <c r="D19" i="2"/>
  <c r="D18" i="2"/>
  <c r="C12" i="2"/>
  <c r="B12" i="2"/>
  <c r="I29" i="1"/>
  <c r="H29" i="1"/>
  <c r="F29" i="1"/>
  <c r="E29" i="1"/>
  <c r="J28" i="1"/>
  <c r="G28" i="1"/>
  <c r="J27" i="1"/>
  <c r="G27" i="1"/>
  <c r="J26" i="1"/>
  <c r="G26" i="1"/>
  <c r="J25" i="1"/>
  <c r="G25" i="1"/>
  <c r="J24" i="1"/>
  <c r="G24" i="1"/>
  <c r="I14" i="1"/>
  <c r="H14" i="1"/>
  <c r="F14" i="1"/>
  <c r="E14" i="1"/>
  <c r="C14" i="1"/>
  <c r="B14" i="1"/>
  <c r="J13" i="1"/>
  <c r="G13" i="1"/>
  <c r="D13" i="1"/>
  <c r="J12" i="1"/>
  <c r="G12" i="1"/>
  <c r="D12" i="1"/>
  <c r="J11" i="1"/>
  <c r="D11" i="1"/>
  <c r="J10" i="1"/>
  <c r="G10" i="1"/>
  <c r="D10" i="1"/>
  <c r="F25" i="6" l="1"/>
  <c r="D20" i="2"/>
  <c r="F32" i="6"/>
  <c r="J25" i="6"/>
  <c r="K25" i="6" s="1"/>
  <c r="F18" i="6"/>
  <c r="K11" i="6"/>
  <c r="H11" i="6"/>
  <c r="G18" i="6"/>
  <c r="J18" i="6"/>
  <c r="K18" i="6" s="1"/>
  <c r="D11" i="6"/>
  <c r="D12" i="2"/>
  <c r="G14" i="1"/>
  <c r="E25" i="7"/>
  <c r="G29" i="1"/>
  <c r="J29" i="1"/>
  <c r="D29" i="1"/>
  <c r="E10" i="4"/>
  <c r="E9" i="7"/>
  <c r="J14" i="1"/>
  <c r="G25" i="6"/>
  <c r="D14" i="1"/>
</calcChain>
</file>

<file path=xl/sharedStrings.xml><?xml version="1.0" encoding="utf-8"?>
<sst xmlns="http://schemas.openxmlformats.org/spreadsheetml/2006/main" count="1056" uniqueCount="737">
  <si>
    <t>Revisión Departamento de Seguimiento Operativo</t>
  </si>
  <si>
    <t xml:space="preserve">MEVyT </t>
  </si>
  <si>
    <t>Observaciones</t>
  </si>
  <si>
    <t>Comentario del Instituto o Delegación</t>
  </si>
  <si>
    <t>Nivel Educativo</t>
  </si>
  <si>
    <t>Beneficiarios Incorporados</t>
  </si>
  <si>
    <t>Beneficiarios Atendidos</t>
  </si>
  <si>
    <t>Beneficiarios UCN</t>
  </si>
  <si>
    <t>Meta</t>
  </si>
  <si>
    <t>Logro</t>
  </si>
  <si>
    <t>%
Avance</t>
  </si>
  <si>
    <t xml:space="preserve">a </t>
  </si>
  <si>
    <t>b</t>
  </si>
  <si>
    <t>b/a</t>
  </si>
  <si>
    <t>Alfa</t>
  </si>
  <si>
    <t>Inicial</t>
  </si>
  <si>
    <t>Intermedio</t>
  </si>
  <si>
    <t>Avanzado</t>
  </si>
  <si>
    <t>Total</t>
  </si>
  <si>
    <t>Atención a Grupos Prioritarios</t>
  </si>
  <si>
    <t xml:space="preserve">Beneficiarios Atendidos </t>
  </si>
  <si>
    <t>Beneficiarios  UCN</t>
  </si>
  <si>
    <t>Modelo Indígena Bilingüe</t>
  </si>
  <si>
    <t>Jornaleros</t>
  </si>
  <si>
    <t>Educación sin fronteras</t>
  </si>
  <si>
    <t>MEVyT Acreditación</t>
  </si>
  <si>
    <t>Problemática</t>
  </si>
  <si>
    <t>Solución</t>
  </si>
  <si>
    <t>Exámenes presentados en papel</t>
  </si>
  <si>
    <t>Exámenes acreditados en papel</t>
  </si>
  <si>
    <t>Avance %</t>
  </si>
  <si>
    <t>Exámenes Acreditados en papel</t>
  </si>
  <si>
    <t>Alfabetización</t>
  </si>
  <si>
    <t>Exámenes presentados en línea</t>
  </si>
  <si>
    <t>Exámenes acreditados en línea</t>
  </si>
  <si>
    <t>Exámenes Acreditados en línea</t>
  </si>
  <si>
    <t>Exámenes presentados en Línea</t>
  </si>
  <si>
    <t>Exámenes Acreditados en Línea</t>
  </si>
  <si>
    <t>Mes</t>
  </si>
  <si>
    <t>Enero</t>
  </si>
  <si>
    <t>Febrero</t>
  </si>
  <si>
    <t>Marzo</t>
  </si>
  <si>
    <t>Abril</t>
  </si>
  <si>
    <t>Mayo</t>
  </si>
  <si>
    <t>Junio</t>
  </si>
  <si>
    <t>Julio</t>
  </si>
  <si>
    <t>Agosto</t>
  </si>
  <si>
    <t>Septiembre</t>
  </si>
  <si>
    <t>Octubre</t>
  </si>
  <si>
    <t>Noviembre</t>
  </si>
  <si>
    <t>Diciembre</t>
  </si>
  <si>
    <t>N° de Coordinación de Zona</t>
  </si>
  <si>
    <t>Nombre de la Coordinación de Zona</t>
  </si>
  <si>
    <t>Educandos Activos  (a)</t>
  </si>
  <si>
    <t>Educandos Libres  (b)</t>
  </si>
  <si>
    <t>Educandos con Módulo vinculado (C )</t>
  </si>
  <si>
    <t xml:space="preserve">¿Qué acciones se implementaron cuando en alguna coordinación de zona se observó la existencia de adultos activos sin módulo vinculado en el periodo? </t>
  </si>
  <si>
    <t>VINCULACIÓN ESTATAL</t>
  </si>
  <si>
    <t>Clave</t>
  </si>
  <si>
    <t>Nombre de Módulo</t>
  </si>
  <si>
    <t>Cantidad de Módulos en Almacen Estatal</t>
  </si>
  <si>
    <t>Cantidad de Módulos en Coordinación de Zona</t>
  </si>
  <si>
    <t>Cantidad de Módulos faltantes</t>
  </si>
  <si>
    <t>Cantidad de Módulos con Mayor Demanda</t>
  </si>
  <si>
    <t xml:space="preserve">Menciona las estrategias a  implementar durante el siguiente  </t>
  </si>
  <si>
    <t>M.42</t>
  </si>
  <si>
    <t>La Palabra, Adulto</t>
  </si>
  <si>
    <t>M.01</t>
  </si>
  <si>
    <t>Para empezar</t>
  </si>
  <si>
    <t>M.03</t>
  </si>
  <si>
    <t>Matemáticas para empezar</t>
  </si>
  <si>
    <t>P.1</t>
  </si>
  <si>
    <t>Paquete 1 del Alfabetizador, La Palabra</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</si>
  <si>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</si>
  <si>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</si>
  <si>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</si>
  <si>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</si>
  <si>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</si>
  <si>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</si>
  <si>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</si>
  <si>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</si>
  <si>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</si>
  <si>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</si>
  <si>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</si>
  <si>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</si>
  <si>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</si>
  <si>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</si>
  <si>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</si>
  <si>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</si>
  <si>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</si>
  <si>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</si>
  <si>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</si>
  <si>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</si>
  <si>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</si>
  <si>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</si>
  <si>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</si>
  <si>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</si>
  <si>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</si>
  <si>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</si>
  <si>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</si>
  <si>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</si>
  <si>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</si>
  <si>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</si>
  <si>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</si>
  <si>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</si>
  <si>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</si>
  <si>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</si>
  <si>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</si>
  <si>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</si>
  <si>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</si>
  <si>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</si>
  <si>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</si>
  <si>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</si>
  <si>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</si>
  <si>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</si>
  <si>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</si>
  <si>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</si>
  <si>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</si>
  <si>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</si>
  <si>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</si>
  <si>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</si>
  <si>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</si>
  <si>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</si>
  <si>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</si>
  <si>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</si>
  <si>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</si>
  <si>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</si>
  <si>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</si>
  <si>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</si>
  <si>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</si>
  <si>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</si>
  <si>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</si>
  <si>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</si>
  <si>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</si>
  <si>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</si>
  <si>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</si>
  <si>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</si>
  <si>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</si>
  <si>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</si>
  <si>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</si>
  <si>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Para crecer de los 0 a los 18 meses. Educamos desde el principio</t>
  </si>
  <si>
    <t>M.52</t>
  </si>
  <si>
    <t>Para ganarle a la competencia</t>
  </si>
  <si>
    <t>M.56</t>
  </si>
  <si>
    <t>Las riquezas de nuestra tierra</t>
  </si>
  <si>
    <t>M.53</t>
  </si>
  <si>
    <t>Crédito para mi negocio</t>
  </si>
  <si>
    <t>M.60</t>
  </si>
  <si>
    <t>Organizo mi bolsillo y las finanzas</t>
  </si>
  <si>
    <t>M.45</t>
  </si>
  <si>
    <t>Cuando enfrentamos un delito… la justicia a nuestro alcance</t>
  </si>
  <si>
    <t>M.47</t>
  </si>
  <si>
    <t>Para enseñar a ser. Educamos desde el principio</t>
  </si>
  <si>
    <t>M.68</t>
  </si>
  <si>
    <t>Aprendamos del Conflicto</t>
  </si>
  <si>
    <t>M.61</t>
  </si>
  <si>
    <t>Introducción al Uso de la Computadora</t>
  </si>
  <si>
    <t>Asesores</t>
  </si>
  <si>
    <t>Proyecto</t>
  </si>
  <si>
    <t>A</t>
  </si>
  <si>
    <t>B</t>
  </si>
  <si>
    <t>B / A</t>
  </si>
  <si>
    <t>TOTAL</t>
  </si>
  <si>
    <t>N°</t>
  </si>
  <si>
    <t>Herramienta</t>
  </si>
  <si>
    <t>Contribuye</t>
  </si>
  <si>
    <t>No contribuye</t>
  </si>
  <si>
    <t>Registro Automatizado de Formación (RAF)</t>
  </si>
  <si>
    <t xml:space="preserve">Formato de seguimiento y realimentación de la formación.  </t>
  </si>
  <si>
    <t>Modelo de Evaluación Institucional (MEI)</t>
  </si>
  <si>
    <t>Revision Departamento de Seguimiento Operativo</t>
  </si>
  <si>
    <t>INSTITUCIONES PÚBLICAS</t>
  </si>
  <si>
    <t xml:space="preserve">Observaciones </t>
  </si>
  <si>
    <t>Comentarios del Instituto o Delegación</t>
  </si>
  <si>
    <t>Instituciones Públicas</t>
  </si>
  <si>
    <t>Cantidad de Población Atendida</t>
  </si>
  <si>
    <t>UCE+UCN</t>
  </si>
  <si>
    <t>No.</t>
  </si>
  <si>
    <t>Tiempo que lleva colaborando (años cumplidos)</t>
  </si>
  <si>
    <t>Sector</t>
  </si>
  <si>
    <t>Convenio Específico</t>
  </si>
  <si>
    <t>Convenio Adhesión</t>
  </si>
  <si>
    <t xml:space="preserve">Alfa </t>
  </si>
  <si>
    <t>Alfa (UCE)</t>
  </si>
  <si>
    <t>Inicial (UCE)</t>
  </si>
  <si>
    <t xml:space="preserve">Intermedio (UCN) </t>
  </si>
  <si>
    <t>Avanzado (UCN)</t>
  </si>
  <si>
    <t>Comedores Comunitarios</t>
  </si>
  <si>
    <t>65 y más</t>
  </si>
  <si>
    <t>LICONSA</t>
  </si>
  <si>
    <t>Dirección General de Opciones Productivas</t>
  </si>
  <si>
    <t>CONAFE</t>
  </si>
  <si>
    <t>INSTITUCIONES PRIVADAS</t>
  </si>
  <si>
    <t>Instituciones Privadas</t>
  </si>
  <si>
    <t xml:space="preserve">SOCIEDADES CIVILES </t>
  </si>
  <si>
    <t>Sociedad Civil</t>
  </si>
  <si>
    <t>Estrategias a implementar</t>
  </si>
  <si>
    <t>PEC</t>
  </si>
  <si>
    <t>Incorporación</t>
  </si>
  <si>
    <t>Género</t>
  </si>
  <si>
    <t>Edad</t>
  </si>
  <si>
    <t>Avance</t>
  </si>
  <si>
    <t>Hombres</t>
  </si>
  <si>
    <t>Mujeres</t>
  </si>
  <si>
    <t>65+</t>
  </si>
  <si>
    <t>65-</t>
  </si>
  <si>
    <t>Primaria</t>
  </si>
  <si>
    <t>Secundaria</t>
  </si>
  <si>
    <t xml:space="preserve"> Exámenes Presentados</t>
  </si>
  <si>
    <t xml:space="preserve"> Exámenes Acreditados</t>
  </si>
  <si>
    <t>UCNs</t>
  </si>
  <si>
    <t>Impresos</t>
  </si>
  <si>
    <t>En linea</t>
  </si>
  <si>
    <t xml:space="preserve">Hombres </t>
  </si>
  <si>
    <t>Certificados</t>
  </si>
  <si>
    <t>Certificaciones</t>
  </si>
  <si>
    <t xml:space="preserve"> Presupuesto MEVyT</t>
  </si>
  <si>
    <t>Observaciones Adicionales</t>
  </si>
  <si>
    <t>Presupuesto</t>
  </si>
  <si>
    <t>Ramo 11</t>
  </si>
  <si>
    <t>Ramo 33</t>
  </si>
  <si>
    <t>Otras Fuentes de Financiamiento</t>
  </si>
  <si>
    <t>Ejercido</t>
  </si>
  <si>
    <t>Presupuesto Formación Institucional  de Figuras</t>
  </si>
  <si>
    <t>Presupuesto PEC</t>
  </si>
  <si>
    <t>4.- Proporcione la siguiente información relacionada en el presupuesto.</t>
  </si>
  <si>
    <t>Nota:</t>
  </si>
  <si>
    <t>La información que se reporta en este apartado debe de contemplar el gasto de recursos provenientes de Otras Fuentes de Financiamiento</t>
  </si>
  <si>
    <t>Las buenas practicas estarán ligadas a la operación de los servicios que presta el Institutos y Delegaciones (asesores, UCN,UCE, plazas comunitarias, gratificaciones, módulos, capacitación a figuras solidarias, administrativos etc.)</t>
  </si>
  <si>
    <t>Datos de Identificación</t>
  </si>
  <si>
    <t>Nombre de la buena práctica</t>
  </si>
  <si>
    <t>Objetivo</t>
  </si>
  <si>
    <t>Lugar / cobertura geográfica</t>
  </si>
  <si>
    <t>Datos de Contacto</t>
  </si>
  <si>
    <t>Nombre</t>
  </si>
  <si>
    <t>Cargo</t>
  </si>
  <si>
    <t>Correo</t>
  </si>
  <si>
    <t>ACCIONES</t>
  </si>
  <si>
    <t>ACCION DE SEGUIMIENTO</t>
  </si>
  <si>
    <t xml:space="preserve">No. </t>
  </si>
  <si>
    <t>Nombre de acción</t>
  </si>
  <si>
    <t>Fecha de término</t>
  </si>
  <si>
    <t>Estatus</t>
  </si>
  <si>
    <t>1.- Utilice este espacio para añadir las observaciones sobre las dificultades para consolidar la información.</t>
  </si>
  <si>
    <t>2.- Utilice este espacio para añadir las observaciones sobre la pertinencia de la información.</t>
  </si>
  <si>
    <t>3.- Utilice este espacio para añadir las observaciones sobre el formato, alcances, límites más opciones.</t>
  </si>
  <si>
    <t>ESTADOS</t>
  </si>
  <si>
    <t>Sectores  Gobierno Federal</t>
  </si>
  <si>
    <t>Aguascalientes</t>
  </si>
  <si>
    <t>Administrativos de la Administración Pública Federal</t>
  </si>
  <si>
    <t>Convenio especial</t>
  </si>
  <si>
    <t>Convenio adhesión</t>
  </si>
  <si>
    <t>Años cumplidos</t>
  </si>
  <si>
    <t>Baja California</t>
  </si>
  <si>
    <t>Gobernación</t>
  </si>
  <si>
    <t>Baja California Sur</t>
  </si>
  <si>
    <t>Hacienda y Crédito Público</t>
  </si>
  <si>
    <t>Verbal</t>
  </si>
  <si>
    <t>Si</t>
  </si>
  <si>
    <t>Campeche</t>
  </si>
  <si>
    <t>Defensa Nacional</t>
  </si>
  <si>
    <t>Oficial</t>
  </si>
  <si>
    <t>No</t>
  </si>
  <si>
    <t>Coahuila de Zaragoza</t>
  </si>
  <si>
    <t xml:space="preserve">Agricultura, Ganadería y Desarrollo rural </t>
  </si>
  <si>
    <t>Colima</t>
  </si>
  <si>
    <t>Comunicaciones y Transportes</t>
  </si>
  <si>
    <t>Chiapas</t>
  </si>
  <si>
    <t>Comercio y Fomento Industrial</t>
  </si>
  <si>
    <t>Chihuahua</t>
  </si>
  <si>
    <t xml:space="preserve">Educación Pública </t>
  </si>
  <si>
    <t>Ciudad de México</t>
  </si>
  <si>
    <t>Salud</t>
  </si>
  <si>
    <t>Durango</t>
  </si>
  <si>
    <t xml:space="preserve">Trabajo y Previsión Social </t>
  </si>
  <si>
    <t>Guanajuato</t>
  </si>
  <si>
    <t>Reforma Agraria</t>
  </si>
  <si>
    <t>Guerrero</t>
  </si>
  <si>
    <t>Medio Ambiente, Recursos Naturales y Pesca</t>
  </si>
  <si>
    <t>Hidalgo</t>
  </si>
  <si>
    <t>Procuraduría General de la República</t>
  </si>
  <si>
    <t>Jalisco</t>
  </si>
  <si>
    <t>Energía</t>
  </si>
  <si>
    <t>México</t>
  </si>
  <si>
    <t xml:space="preserve">Desarrollo Social </t>
  </si>
  <si>
    <t>Michoacán de Ocampo</t>
  </si>
  <si>
    <t xml:space="preserve">Turismo </t>
  </si>
  <si>
    <t>Morelos</t>
  </si>
  <si>
    <t xml:space="preserve">Entidades Paraestatales no Coordinadas Sectorialmente </t>
  </si>
  <si>
    <t>Nayarit</t>
  </si>
  <si>
    <t>Nuevo León</t>
  </si>
  <si>
    <t>Sectores Organizaciones de la Sociedad Civil</t>
  </si>
  <si>
    <t>Oaxaca</t>
  </si>
  <si>
    <t>1.- Asistencia social, conforme a lo establecido en la Ley Sobre el Sistema Nacional de Asistencia Social y en la Ley General de Salud</t>
  </si>
  <si>
    <t>Puebla</t>
  </si>
  <si>
    <t>2.- Apoyo a la alimentación popular</t>
  </si>
  <si>
    <t>Querétaro</t>
  </si>
  <si>
    <t>3.- Cívicas, enfocadas a promover la participación ciudadana en asuntos de interés público</t>
  </si>
  <si>
    <t>Quintana Roo</t>
  </si>
  <si>
    <t>4.- Asistencia jurídica</t>
  </si>
  <si>
    <t>San Luis Potosí</t>
  </si>
  <si>
    <t>5.- Apoyo para el desarrollo de los pueblos y comunidades indígenas</t>
  </si>
  <si>
    <t>Sinaloa</t>
  </si>
  <si>
    <t>6.- Promoción de la equidad de género</t>
  </si>
  <si>
    <t>Sonora</t>
  </si>
  <si>
    <t xml:space="preserve">7.- Aportación de servicios para la atención a grupos sociales con discapacidad </t>
  </si>
  <si>
    <t>Tabasco</t>
  </si>
  <si>
    <t xml:space="preserve">8.- Cooperación para el desarrollo comunitario en el entorno urbano o rural Fracción reforma </t>
  </si>
  <si>
    <t>Tamaulipas</t>
  </si>
  <si>
    <t>9.-  Apoyo en la defensa y promoción de los derechos humanos</t>
  </si>
  <si>
    <t>Tlaxcala</t>
  </si>
  <si>
    <t>10.- Promoción del deporte</t>
  </si>
  <si>
    <t>Veracruz de Ignacio de la Llave</t>
  </si>
  <si>
    <t>11.- Promoción y aportación de servicios para la atención de la salud y cuestiones sanitarias</t>
  </si>
  <si>
    <t>Yucatán</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</si>
  <si>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</si>
  <si>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Zacatecas</t>
  </si>
  <si>
    <t>13.- Promoción y fomento educativo, cultural, artístico, científico y tecnológico</t>
  </si>
  <si>
    <t>14.- Fomento de acciones para mejorar la economía popular</t>
  </si>
  <si>
    <t>15.- Participación en acciones de protección civil</t>
  </si>
  <si>
    <t xml:space="preserve">Sonora </t>
  </si>
  <si>
    <t xml:space="preserve">16.- Prestación de servicios de apoyo a la creación y fortalecimiento de organizaciones </t>
  </si>
  <si>
    <t>17.- Promoción y defensa de los derechos de los consumidores</t>
  </si>
  <si>
    <t>18.- Acciones que promuevan el fortalecimiento del tejido social y la seguridad ciudadana</t>
  </si>
  <si>
    <t>19.- Otras</t>
  </si>
  <si>
    <t>Sector Privado</t>
  </si>
  <si>
    <t>11 Agricultura, cría y explotación de animales, aprovechamiento forestal, pesca y caza</t>
  </si>
  <si>
    <t>21 Minería</t>
  </si>
  <si>
    <t>22 Generación, transmisión y distribución de energía eléctrica, suministro de agua y de gas por producto al consumidor final</t>
  </si>
  <si>
    <t>23 Construcción</t>
  </si>
  <si>
    <t>43 Comercio al por mayor</t>
  </si>
  <si>
    <t>46 Comercio al por menor</t>
  </si>
  <si>
    <t>48 Transportes</t>
  </si>
  <si>
    <t>51 Información en medios masivos</t>
  </si>
  <si>
    <t>52 Servicios financieros y de seguros</t>
  </si>
  <si>
    <t>53 Servicios inmobiliarios y de alquiler de bienes muebles e intangibles</t>
  </si>
  <si>
    <t>54 Servicios profesionales, científicos y técnicos</t>
  </si>
  <si>
    <t>55 Corporativos</t>
  </si>
  <si>
    <t>56 Servicios de apoyo a los negocios y manejo de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</si>
  <si>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</si>
  <si>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</si>
  <si>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</si>
  <si>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</si>
  <si>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</si>
  <si>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93 Actividades legislativas, gubernamentales, de impartición de justicia y de organismos internacionales y extraterritoriales</t>
  </si>
  <si>
    <t>99 No especificado de sector de actividad</t>
  </si>
  <si>
    <t>2110 Extracción de petróleo y gas</t>
  </si>
  <si>
    <t>491 Servicios postales</t>
  </si>
  <si>
    <t>5110 Edición de periódicos, revistas, libros, software y otros materiales, y edición de estas publicaciones integrada con la impresión</t>
  </si>
  <si>
    <t>1121 Cría y explotación de animales</t>
  </si>
  <si>
    <t>1122 Acuicultura</t>
  </si>
  <si>
    <t>1130 Aprovechamiento forestal</t>
  </si>
  <si>
    <t>1141 Pesca</t>
  </si>
  <si>
    <t>1142 Caza y captura</t>
  </si>
  <si>
    <t>1150 Servicios relacionados con las actividades agropecuarias y forestales</t>
  </si>
  <si>
    <t>1199 Descripciones insuficientemente especificadas de subsector de actividad del sector</t>
  </si>
  <si>
    <t>2121 Minería de carbón mineral</t>
  </si>
  <si>
    <t>2122 Minería de minerales metálicos</t>
  </si>
  <si>
    <t>2123 Minería de minerales no metálicos</t>
  </si>
  <si>
    <t>2129 Descripciones insuficientemente especificadas de minerales metálicos y no metálicos</t>
  </si>
  <si>
    <t>2131 Servicios relacionados con la minería</t>
  </si>
  <si>
    <t>2132 Perforación de pozos petroleros y de gas</t>
  </si>
  <si>
    <t>2199 Descripciones insuficientemente especificadas de subsector de actividad del sector</t>
  </si>
  <si>
    <t>2210 Generación, transmisión y distribución de energía eléctrica</t>
  </si>
  <si>
    <t>2221 Captación, tratamiento y suministro de agua</t>
  </si>
  <si>
    <t>2222 Suministro de gas por ductos al consumidor final</t>
  </si>
  <si>
    <t>2361 Edificación residencial</t>
  </si>
  <si>
    <t>2362 Autoconstrucción residencial</t>
  </si>
  <si>
    <t>2363 Edificación no residencial</t>
  </si>
  <si>
    <t>2370 Construcción de obras de ingeniería civil</t>
  </si>
  <si>
    <t>2381 Trabajos especializados para la construcción</t>
  </si>
  <si>
    <t>2382 Trabajos de albañilería de instalaciones hidrosanitarias y eléctricas y de trabajos en exteriores</t>
  </si>
  <si>
    <t>2399 Descripciones insuficientemente especificadas de subsector de actividad del sector</t>
  </si>
  <si>
    <t>3110 Industria alimentaria</t>
  </si>
  <si>
    <t>3120 Industria de las bebidas y del tabaco</t>
  </si>
  <si>
    <t>3130 Fabricación de insumos textiles y acabado de textiles</t>
  </si>
  <si>
    <t>31-33 Industrias manufactureras</t>
  </si>
  <si>
    <t>3140 Fabricación de productos textiles, excepto prendas de vestir</t>
  </si>
  <si>
    <t>3150 Fabricación de prendas de vestir</t>
  </si>
  <si>
    <t>3160 Curtido y acabado de cuero y piel, y fabricación de productos de cuero, piel y materiales sucedáneos</t>
  </si>
  <si>
    <t>3210 Industria de la madera</t>
  </si>
  <si>
    <t>3220 Industria del papel</t>
  </si>
  <si>
    <t>3230 Impresión e industrias conexas</t>
  </si>
  <si>
    <t>3240 Fabricación de productos derivados del petróleo y del carbón</t>
  </si>
  <si>
    <t>3250 Industria química</t>
  </si>
  <si>
    <t>3260 Industria del plástico y del hule</t>
  </si>
  <si>
    <t>3270 Fabricación de productos a base de minerales no metálicos</t>
  </si>
  <si>
    <t>3310 Industrias metálicas básicas</t>
  </si>
  <si>
    <t>3320 Fabricación de productos metálicos</t>
  </si>
  <si>
    <t>3330 Fabricación de maquinaria y equipo</t>
  </si>
  <si>
    <t>3340 Fabricación de equipo de computación, comunicación, medición y de otros equipos, componentes y accesorios electronicos</t>
  </si>
  <si>
    <t>3350 Fabricación de accesorios, aparatos eléctricos y equipo de generación de energía eléctrica</t>
  </si>
  <si>
    <t>3360 Fabricación de equipo de transporte y partes para vehículos automotores</t>
  </si>
  <si>
    <t>3370 Fabricación de muebles, colchones y persianas</t>
  </si>
  <si>
    <t>3380 Otras industrias manufactureras</t>
  </si>
  <si>
    <t>3399 Descripciones insuficientemente especificadas de subsector de actividad del sector</t>
  </si>
  <si>
    <t>4310 Comercio al por mayor de abarrotes, alimentos, bebidas, hielo y tabaco</t>
  </si>
  <si>
    <t>4320 Comercio al por mayor de productos textiles y calzado</t>
  </si>
  <si>
    <t>4330 Comercio al por mayor de productos farmacéuticos, de perfumería, artículos para el esparcimiento, electrodomésticos menores y aparatos de linea blanca</t>
  </si>
  <si>
    <t>4340 Comercio al por mayor de materias primas agropecuarias y forestales, para la industria, y materiales de desecho</t>
  </si>
  <si>
    <t>4350 Comercio al por mayor de maquinaria, equipo y mobiliario para actividades agropecuarias, industriales, de servicios y comerciales, y de otra maquinaria y equipo de uso en general</t>
  </si>
  <si>
    <t>4360 Comercio al por mayor de camiones y de partes y refacciones nuevas para automóviles, camionetas y camiones</t>
  </si>
  <si>
    <t>4370 Intermediación de comercio al por mayor</t>
  </si>
  <si>
    <t>4399 Descripciones insuficientemente especificadas de subsector de actividad del sector</t>
  </si>
  <si>
    <t>4611 Comercio al por menor de abarrotes, alimentos, bebidas, hielo y tabaco</t>
  </si>
  <si>
    <t>4612 Comercio ambulante de abarrotes, alimentos, bebidas, hielo y tabaco</t>
  </si>
  <si>
    <t>4620 Comercio al por menor en tiendas de autoservicio y departamentales</t>
  </si>
  <si>
    <t>4631 Comercio al por menor de productos textiles, bisutería, accesorios de vestir y calzado</t>
  </si>
  <si>
    <t>4632 Comercio ambulante de productos textiles, bisutería, accesorios de vestir y calzado</t>
  </si>
  <si>
    <t>4641 Comercio al por menor de artículos para el cuidado de la salud</t>
  </si>
  <si>
    <t>4642 Comercio ambulante de artículos para el cuidado de la salud</t>
  </si>
  <si>
    <t>4651 Comercio al por menor de artículos de papelería, para el esparcimiento y otros artículos de uso personal</t>
  </si>
  <si>
    <t>4652 Comercio ambulante de artículos de papelería, para el esparcimiento y otros artículos de uso personal</t>
  </si>
  <si>
    <t>4661 Comercio al por menor de enseres domésticos, computadoras, artículos para la decoración de interiores y de artículos usados</t>
  </si>
  <si>
    <t>4662 Comercio ambulante de muebles, artículos para el hogar y de artículos usados.</t>
  </si>
  <si>
    <t>4671 Comercio al por menor de artículos de ferretería, tlapalería y vidrios</t>
  </si>
  <si>
    <t>4672 Comercio ambulante de artículos de ferretería, tlapalería</t>
  </si>
  <si>
    <t>4681 Comercio al por menor de vehículos de motor, refacciones, combustibles y lubricantes</t>
  </si>
  <si>
    <t>4682 Comercio ambulante de partes y refacciones para automóviles, camionetas y combustibles</t>
  </si>
  <si>
    <t>4690 Comercio al por menor exclusivamente a través de Internet, y catálogos impresos, televisión y similares</t>
  </si>
  <si>
    <t>4699 Descripciones insuficientemente especificadas de subsector de actividad del sector</t>
  </si>
  <si>
    <t>4810 Transporte aéreo</t>
  </si>
  <si>
    <t>4820 Transporte por ferrocarril</t>
  </si>
  <si>
    <t>4830 Transporte por agua</t>
  </si>
  <si>
    <t>4840 Autotransporte de carga</t>
  </si>
  <si>
    <t>4850 Transporte terrestre de pasajeros, excepto por ferrocarril</t>
  </si>
  <si>
    <t>4860 Transporte por ductos</t>
  </si>
  <si>
    <t>4870 Transporte turístico</t>
  </si>
  <si>
    <t>4881 Servicios relacionados con el transporte</t>
  </si>
  <si>
    <t>4882 Servicios de reparación y limpieza exterior de aviones, barcos y trenes</t>
  </si>
  <si>
    <t>4899 Descripciones insuficientemente especificadas de subsector de actividad del sector</t>
  </si>
  <si>
    <t>4910 Servicios postales</t>
  </si>
  <si>
    <t>4920 Servicios de mensajería y paquetería</t>
  </si>
  <si>
    <t>4930 Servicios de almacenamiento</t>
  </si>
  <si>
    <t>48-49 Transportes, correos y almacenamiento</t>
  </si>
  <si>
    <t>5120 Industria fílmica y del video, e industria del sonido</t>
  </si>
  <si>
    <t>5150 Radio y televisión</t>
  </si>
  <si>
    <t>5170 Otras telecomunicaciones</t>
  </si>
  <si>
    <t>5180 Procesamiento electrónico de información, hospedaje y otros servicios relacionados</t>
  </si>
  <si>
    <t>5190 Otros servicios de información</t>
  </si>
  <si>
    <t>5199 Descripciones insuficientemente especificadas de subsector de actividad del sector</t>
  </si>
  <si>
    <t>5210 Banca central (Banco de México)</t>
  </si>
  <si>
    <t>5221 Banca múltiple, y administración de fondos y fideicomisos del sector privado</t>
  </si>
  <si>
    <t>5222 Otras instituciones de intermediación crediticia y financiera no bursátil del sector privado</t>
  </si>
  <si>
    <t>5223 Banca de desarrollo, y administración de fondos y fideicomisos del sector público</t>
  </si>
  <si>
    <t>5229 Descripciones insuficientemente especificadas de servicios financieros no bursátiles</t>
  </si>
  <si>
    <t>5230 Actividades bursátiles, cambiarias y de inversión financiera</t>
  </si>
  <si>
    <t>5240 Compañías de fianzas, seguros y pensiones</t>
  </si>
  <si>
    <t>5299 Descripciones insuficientemente especificadas de subsector de actividad del sector</t>
  </si>
  <si>
    <t>5310 Servicios inmobiliarios</t>
  </si>
  <si>
    <t>5321 Servicios de alquiler de automóviles, camiones y otros transportes terrestres</t>
  </si>
  <si>
    <t>5322 Servicios de alquiler y centros de alquiler de bienes muebles, excepto equipo de transporte terrestre</t>
  </si>
  <si>
    <t>5330 Servicios de alquiler de marcas registradas, patentes y franquicias</t>
  </si>
  <si>
    <t>5399 Descripciones insuficientemente especificadas de subsector de actividad del sector</t>
  </si>
  <si>
    <t>5411 Servicios profesionales, científicos y técnicos</t>
  </si>
  <si>
    <t>5412 Servicios de investigación científica y desarrollo</t>
  </si>
  <si>
    <t>5413 Servicios veterinarios</t>
  </si>
  <si>
    <t>5414 Servicios de fotografía</t>
  </si>
  <si>
    <t>5510 Corporativos</t>
  </si>
  <si>
    <t>5611 Servicios de apoyo a los negocios, de empleo, apoyo secretarial y otros servicios de apoyo a los negocios</t>
  </si>
  <si>
    <t>5612 Limpieza interior de aviones, barcos y trenes</t>
  </si>
  <si>
    <t>5613 Servicios de limpieza y de instalación y mantenimiento de áreas verdes</t>
  </si>
  <si>
    <t>5614 Servicios de investigación, protección y seguridad</t>
  </si>
  <si>
    <t>5615 Agencias de viajes y servicios de reservaciones</t>
  </si>
  <si>
    <t>5616 Servicios combinados de apoyo a instalaciones</t>
  </si>
  <si>
    <t>5620 Manejo de desechos y servicios de remediación</t>
  </si>
  <si>
    <t>6111 Escuela de educación básica, media y especial pertenecientes al sector privado</t>
  </si>
  <si>
    <t>6112 Escuela de educación básica, media y especial pertenecientes al sector público</t>
  </si>
  <si>
    <t>6119 Escuela de educación básica, media y especial no especificadas de sector privado o público</t>
  </si>
  <si>
    <t>6121 Escuelas de educación postbachillerato no universitaria perteneciente al sector privado</t>
  </si>
  <si>
    <t>6122 Escuelas de educación postbachillerato no universitaria perteneciente al sector público</t>
  </si>
  <si>
    <t>6129 Escuelas de educación postbachillerato no universitaria no especificadas de sector privado o público</t>
  </si>
  <si>
    <t>6131 Escuelas de educación superior pertenecientes al sector privado</t>
  </si>
  <si>
    <t>6132 Escuelas de educación superior pertenecientes al sector público</t>
  </si>
  <si>
    <t>6139 Escuelas de educación superior no especificadas de sector privado o público</t>
  </si>
  <si>
    <t>6141 Otros servicios educativos pertenecientes al sector privado</t>
  </si>
  <si>
    <t>6142 Otros servicios educativos pertenecientes al sector público</t>
  </si>
  <si>
    <t>6149 Otros servicios educativos no especificados de sector privado o público</t>
  </si>
  <si>
    <t>6150 Servicios de apoyo a la educación</t>
  </si>
  <si>
    <t>6199 Descripciones insuficientemente especificadas de subsector de actividad del sector</t>
  </si>
  <si>
    <t>6211 Servicios médicos de consulta externa y servicios relacionados pertenecientes al sector privado</t>
  </si>
  <si>
    <t>6212 Servicios médicos de consulta externa y servicios relacionados pertenecientes al sector público</t>
  </si>
  <si>
    <t>6219 Servicios médicos de consulta externa y servicios relacionados no especificados de sector privado o público</t>
  </si>
  <si>
    <t>6221 Hospitales pertenecientes al sector privado</t>
  </si>
  <si>
    <t>6222 Hospitales pertenecientes al sector público</t>
  </si>
  <si>
    <t>6229 Hospitales no especificados de sector privado o público</t>
  </si>
  <si>
    <t>6231 Residencias de asistencia social y para el cuidado de la salud pertenecientes al sector privado</t>
  </si>
  <si>
    <t>6232 Residencias de asistencia social y para el cuidado de la salud pertenecientes al sector público</t>
  </si>
  <si>
    <t>6239 Residencias de asistencia social y para el cuidado de la salud no especificadas de sector privado o público</t>
  </si>
  <si>
    <t>6241 Otros servicios de asistencia social pertenecientes al sector privado</t>
  </si>
  <si>
    <t>6242 Otros servicios de asistencia social pertenecientes al sector público</t>
  </si>
  <si>
    <t>6249 Otros servicios de asistencia social no especificados de sector privado o público</t>
  </si>
  <si>
    <t>6251 Guarderías pertenecientes al sector privado</t>
  </si>
  <si>
    <t>6252 Guarderías pertenecientes al sector público</t>
  </si>
  <si>
    <t>6259 Guarderías no especificados de sector privado o público</t>
  </si>
  <si>
    <t>6299 Descripciones insuficientemente especificadas de subsector de actividad del sector</t>
  </si>
  <si>
    <t>7111 Compañías y grupos de espectáculos artísticos</t>
  </si>
  <si>
    <t>7112 Deportistas y equipos deportivos profesionales y semiprofesionales</t>
  </si>
  <si>
    <t>7113 Promotores, agentes y representantes de espectáculos artísticos, deportivos y similares</t>
  </si>
  <si>
    <t>7114 Artistas, escritores y técnicos independientes</t>
  </si>
  <si>
    <t>7115 Trabajadores ambulantes en espectáculos</t>
  </si>
  <si>
    <t>7120 Museos, sitios históricos, zoológicos y similares</t>
  </si>
  <si>
    <t>7131 Parques con instalaciones recreativas y casas de juegos electrónicos</t>
  </si>
  <si>
    <t>7132 Venta de billetes de lotería nacional</t>
  </si>
  <si>
    <t>7133 Venta ambulante de billetes de lotería nacional</t>
  </si>
  <si>
    <t>7210 Servicios de alojamiento temporal</t>
  </si>
  <si>
    <t>7221 Servicios de preparación de alimentos y bebidas</t>
  </si>
  <si>
    <t>7222 Servicios de preparación de alimentos y bebidas por trabajadores en unidades ambulantes</t>
  </si>
  <si>
    <t>7223 Centros nocturnos</t>
  </si>
  <si>
    <t>8111 Servicios de reparación y mantenimiento de automóviles y camiones</t>
  </si>
  <si>
    <t>8112 Servicios de reparación y mantenimiento de equipo, maquinaria, artículos para el hogar y personales</t>
  </si>
  <si>
    <t>8119 Descripciones insuficientemente especificadas de servicios de reparación y mantenimiento</t>
  </si>
  <si>
    <t>8121 Servicios personales</t>
  </si>
  <si>
    <t>8122 Estacionamientos y pensiones para vehículos automotores</t>
  </si>
  <si>
    <t>8123 Servicios de cuidado y de lavado de automóviles por trabajadores ambulantes</t>
  </si>
  <si>
    <t>8124 Servicios de revelado e impresión de fotografías</t>
  </si>
  <si>
    <t>8125 Servicios de administración de cementerios</t>
  </si>
  <si>
    <t>8130 Asociaciones y organizaciones</t>
  </si>
  <si>
    <t>8140 Hogares con empleados domésticos</t>
  </si>
  <si>
    <t>9311 Órganos legislativos</t>
  </si>
  <si>
    <t>9312 Administración Pública Federal</t>
  </si>
  <si>
    <t>9313 Administración Pública Estatal</t>
  </si>
  <si>
    <t>9314 Administración Pública Municipal</t>
  </si>
  <si>
    <t>9319 Descripciones de administración pública que no especifican el nivel de gobierno</t>
  </si>
  <si>
    <t>9320 Organismos internacionales y extraterritoriales</t>
  </si>
  <si>
    <t>9999 No especificado de sector de actividad</t>
  </si>
  <si>
    <t>GUÍA DE USUARIO</t>
  </si>
  <si>
    <t>OPCIÓN</t>
  </si>
  <si>
    <t>DIBUJO</t>
  </si>
  <si>
    <t>FUNCIONALIDAD</t>
  </si>
  <si>
    <t>Listas desplegables</t>
  </si>
  <si>
    <r>
      <t xml:space="preserve">En la misma hoja, en la celda A6 encontrará una lista desplegable con los nombres de los estados, se debe de hacer un </t>
    </r>
    <r>
      <rPr>
        <i/>
        <sz val="20"/>
        <rFont val="Arial"/>
        <family val="2"/>
      </rPr>
      <t>click</t>
    </r>
    <r>
      <rPr>
        <sz val="20"/>
        <rFont val="Arial"/>
        <family val="2"/>
      </rPr>
      <t xml:space="preserve"> sobre esta celda para habilitar la lista, una vez desplegadas las opciones se debe de seleccionar el Estado.</t>
    </r>
  </si>
  <si>
    <t>Vinculación con índice</t>
  </si>
  <si>
    <t>En la hoja "índice" se presenta el nombre de cada sección que compone el IAT y esta vinculada a la misma.</t>
  </si>
  <si>
    <t>Vinculación con hojas del libro de Excel</t>
  </si>
  <si>
    <t>Navegación</t>
  </si>
  <si>
    <r>
      <t xml:space="preserve">El usuario podrá hacer </t>
    </r>
    <r>
      <rPr>
        <i/>
        <sz val="20"/>
        <rFont val="Arial"/>
        <family val="2"/>
      </rPr>
      <t>click</t>
    </r>
    <r>
      <rPr>
        <sz val="20"/>
        <rFont val="Arial"/>
        <family val="2"/>
      </rPr>
      <t xml:space="preserve"> en las pestañas de cada hoja para moverse de sección en sección.</t>
    </r>
  </si>
  <si>
    <t>Solo permite escribir</t>
  </si>
  <si>
    <t xml:space="preserve">DIRECCIÓN DE PROSPECTIVA Y EVALUACIÓN </t>
  </si>
  <si>
    <t>Subdirección de Evaluación Institucional</t>
  </si>
  <si>
    <t>Enero   -  Marzo 2017</t>
  </si>
  <si>
    <t>1er. Informe de Autoevaluación Trimestral</t>
  </si>
  <si>
    <t>2do. Informe de Autoevaluación Trimestral</t>
  </si>
  <si>
    <t>3er. Informe de Autoevaluación Trimestral</t>
  </si>
  <si>
    <t>Índice</t>
  </si>
  <si>
    <t>4o. Informe de Autoevaluación Trimestral</t>
  </si>
  <si>
    <t>Marco jurídico</t>
  </si>
  <si>
    <t>Características</t>
  </si>
  <si>
    <t>Proceso de Elaboración</t>
  </si>
  <si>
    <t>Fecha de Entrega</t>
  </si>
  <si>
    <t xml:space="preserve"> </t>
  </si>
  <si>
    <t>INTRODUCCIÓN</t>
  </si>
  <si>
    <t>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t>
  </si>
  <si>
    <t>LINEAMIENTOS PARA ELABORAR EL INFORME DE AUTOEVALUACIÓN TRIMESTRAL</t>
  </si>
  <si>
    <t xml:space="preserve">MARCO JURÍDICO
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t>
  </si>
  <si>
    <t>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
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</si>
  <si>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</si>
  <si>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</si>
  <si>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</si>
  <si>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r>
      <t>El IAT 2018 se caracteriza por:
•  Continuar el proceso de planeación iniciado con la elaboración del PA</t>
    </r>
    <r>
      <rPr>
        <sz val="11"/>
        <color rgb="FFFF0000"/>
        <rFont val="Arial"/>
        <family val="2"/>
      </rPr>
      <t xml:space="preserve"> </t>
    </r>
    <r>
      <rPr>
        <sz val="11"/>
        <color theme="1"/>
        <rFont val="Arial"/>
        <family val="2"/>
      </rPr>
      <t>2018</t>
    </r>
    <r>
      <rPr>
        <sz val="11"/>
        <rFont val="Arial"/>
        <family val="2"/>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Reflejar los alcances de las líneas prioritarias en materia de educación para adultos a lo largo del año y las principales acciones y estrategias para el cumplimiento de los objetivos de corto y mediano plazo con base al PND y los planes estatales y la implementación del proceso metodológico “MARCO LÓGICO” para definir proyectos, objetivos, indicadores y metas anuales.</t>
    </r>
  </si>
  <si>
    <t>PROCESO DE ELABORACIÓN</t>
  </si>
  <si>
    <t>Respecto al proceso de elaboración, recopilación e integración del IAT, se presenta a continuación la propuesta para su elaboración.
1. Se integrará por Proyecto estratégico y Programa Educativo, conforme a la propuesta de la Estructura Programática del año 2018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 y le será devuelto para que la entidad federativa atienda las observaciones emitidas.</t>
  </si>
  <si>
    <t>RESPONSABILIDADES DEL EQUIPO TÉCNICO ESTATAL</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</si>
  <si>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1. Revisar los lineamientos y guion del IAT, así como los criterios estatales a seguir.
2. Recibir la capacitación y asesoría por parte del equipo estatal en las fechas establecidas en el cronograma.
3. Asesorar y retroalimentar a los técnicos docentes sobre sus ejercicios de diagnóstico, metas y estrategias generales que proponen desarrollar en sus Micro-regiones.
4. Integrar el IAT de la coordinación de zona y remitir una copia al área de Planeación del Instituto o Delegación Estatal.</t>
  </si>
  <si>
    <t>FECHA DE ENTREGA</t>
  </si>
  <si>
    <t>DIRECCIÓN DE PROSPECTIVA Y EVALUACIÓN</t>
  </si>
  <si>
    <t>SUBDIRECCIÓN DE EVALUACIÓN INSTITUCIONAL</t>
  </si>
  <si>
    <t>Otros</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</si>
  <si>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</si>
  <si>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</si>
  <si>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 xml:space="preserve">2 2.- La información emitidad por la entidad cumple con al menos tres de las siguientes caracteristicas: aporta, explica, justifica, es congruente </t>
  </si>
  <si>
    <t xml:space="preserve">3 3.- La información emitidad por la entidad cumple con al menos dos de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</si>
  <si>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</si>
  <si>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</si>
  <si>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de manera satisfactoria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</si>
  <si>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</si>
  <si>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</si>
  <si>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</si>
  <si>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Congruente</t>
  </si>
  <si>
    <t>Contenido</t>
  </si>
  <si>
    <t xml:space="preserve">Oportuno </t>
  </si>
  <si>
    <t>Excelente</t>
  </si>
  <si>
    <t>Desfasado</t>
  </si>
  <si>
    <t>Aceptable</t>
  </si>
  <si>
    <t>No entrego IAT</t>
  </si>
  <si>
    <t>Regular</t>
  </si>
  <si>
    <t>CONGRUENTE</t>
  </si>
  <si>
    <t>CONTENIDO</t>
  </si>
  <si>
    <t>CUMPLIMIENTO CON EL INFORME DE AUTOEVALUACIÓN 2do. TRIMESTRAL  2018</t>
  </si>
  <si>
    <t>MEVyT ATENCIÓN A GRUPOS EN SITUACIÓN DE VUNERABILIDAD</t>
  </si>
  <si>
    <t>MEVyT Primaria 10-14</t>
  </si>
  <si>
    <t>MEVyT para Ciegos o Débiles Visuales</t>
  </si>
  <si>
    <t>Buenas Prácticas</t>
  </si>
  <si>
    <t>Observaciones Generales</t>
  </si>
  <si>
    <t>MEVyT Módulos</t>
  </si>
  <si>
    <t xml:space="preserve">Cantidad de Exámenes Impresos </t>
  </si>
  <si>
    <t xml:space="preserve">Estrategia a Implementar </t>
  </si>
  <si>
    <t>Ministrado</t>
  </si>
  <si>
    <t>Acumulado</t>
  </si>
  <si>
    <t>Resumen</t>
  </si>
  <si>
    <t>Fases y/o Etapas contempladas</t>
  </si>
  <si>
    <t>Fecha de inicio</t>
  </si>
  <si>
    <t>Actualización de Acción</t>
  </si>
  <si>
    <t>Resultados</t>
  </si>
  <si>
    <t>DEPARTAMENTO DE SEGUIMIENTO OPERATIVO</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</si>
  <si>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2018.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
Por lo anterior, y tomando en cuenta que la Estrategia 2018 determina como Objetivo General, enfocar los esfuerzos para llegar a un índice de Analfabetismo a nivel nacional menor al 4%; así como, que alrededor de 700 adultos concluyan primaria y/o secundaria, se modificaron: las matrices del MEVyT, Módulos, Asesores, PEC, Convenios, y se reagruparon algunos de los grupos prioritarios.</t>
  </si>
  <si>
    <t xml:space="preserve">En el caso de la matriz del MEVyT, se agregan.  Con estas modificaciones se pretende monitorear el avance en la atención de las 322,918 personas jóvenes o adultos, que se tienen como meta alfabetizar en el presente ejercicio.
En el caso de la matriz de los Módulos.
En el caso de la matriz de Asesores.
En el caso de la matriz del PEC.
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
</t>
  </si>
  <si>
    <r>
      <t>En la hoja "Índice", en la celda A4 se tiene una lista desplegable con los trimestres a evaluar, se debe de hacer un</t>
    </r>
    <r>
      <rPr>
        <i/>
        <sz val="20"/>
        <rFont val="Arial"/>
        <family val="2"/>
      </rPr>
      <t xml:space="preserve"> click</t>
    </r>
    <r>
      <rPr>
        <sz val="20"/>
        <rFont val="Arial"/>
        <family val="2"/>
      </rPr>
      <t xml:space="preserve"> sobre esta celda para habilitar la lista, una vez desplegadas las opciones se debe de seleccionar el trimestre.</t>
    </r>
  </si>
  <si>
    <r>
      <t xml:space="preserve">Los rectángulos de color verde tienen el nombre de cada una de las hojas del libro Excel, el cual permite al usuario mediante un </t>
    </r>
    <r>
      <rPr>
        <i/>
        <sz val="20"/>
        <rFont val="Arial"/>
        <family val="2"/>
      </rPr>
      <t>click</t>
    </r>
    <r>
      <rPr>
        <sz val="20"/>
        <rFont val="Arial"/>
        <family val="2"/>
      </rPr>
      <t xml:space="preserve"> ir a la hoja seleccionada.</t>
    </r>
  </si>
  <si>
    <t>Sólo esta permitido escribir en los espacios que están sombreados de color verde olivo.</t>
  </si>
  <si>
    <t>Porcentaje de EA con Módulo vinculado   c/(a-b)</t>
  </si>
  <si>
    <t>Describe si fuera el caso, ¿Cuáles son los principales problemas respecto al material educativo en el periodo?</t>
  </si>
  <si>
    <t xml:space="preserve">Figura Institucional </t>
  </si>
  <si>
    <t>Figura Solidaria</t>
  </si>
  <si>
    <t>Figura Institucional</t>
  </si>
  <si>
    <t>1er Trimestre enero-marzo</t>
  </si>
  <si>
    <t>2do Trimestre, acumulado enero-junio</t>
  </si>
  <si>
    <t>3er Timestre, acumulado enero-septiembre</t>
  </si>
  <si>
    <t xml:space="preserve">4to Trimestre, acumulado enero-diciembre </t>
  </si>
  <si>
    <t xml:space="preserve"> ¿Cuáles serán las estrategias a implementar en el tercer trimestre de julio a septiembre que resuelva la problemática anterior?</t>
  </si>
  <si>
    <t>En la celda C de la pestaña de Convenios se tiene una lista desplegable con los años (1 al 50) cumplidos del tiempo que lleva colaborando (años cumplidos) la empresa, nombre de la institución, nombre de la organización social civil, organización, entidad y fundación. Se debe elegir el tiempo en años cumplidos.</t>
  </si>
  <si>
    <t xml:space="preserve">Dada la importancia del seguimiento y evaluación del Programa Anual (PA), la fecha de entrega del "primer" Informe de Autoevaluación Trimestral (Enero-Septiembre)será el 10 de Octubre de 2018.
Asimismo se proporcionan los siguientes correos electrónicos a los cuales debe ser remitido el informe:
 Lic. Marco Antonio Bernal Gonzalez                     mabernal@inea.gob.mx
 Mtra.  Anayancy Alcantara Armendariz                 aalcantara@inea.gob.mx 
 Lic. Elizabeth Osorio Rivera                                   eosorio@inea.gob.mx
Mismo que debe ser respondido y enviado en formato Excel con el siguiente nombre [IAT (nombre del Estado). xlsx] y con asunto de correo [IAT 3er. trimestre 2018 (nombre de Estado)].
El formato no debe ser modificado ya que está vinculado para su procesamiento.  </t>
  </si>
  <si>
    <r>
      <t xml:space="preserve">Es importante señalar que el libro cuenta con protección para evitar su modificación, así como con celdas condicionadas para introducir información con formato específico según el tipo de pregunta. Estas condiciones son: 
</t>
    </r>
    <r>
      <rPr>
        <b/>
        <sz val="20"/>
        <rFont val="Arial"/>
        <family val="2"/>
      </rPr>
      <t xml:space="preserve">Condición de Texto: </t>
    </r>
    <r>
      <rPr>
        <sz val="20"/>
        <rFont val="Arial"/>
        <family val="2"/>
      </rPr>
      <t xml:space="preserve">este tipo de celda solo permite ingresar Texto.
</t>
    </r>
    <r>
      <rPr>
        <b/>
        <sz val="20"/>
        <rFont val="Arial"/>
        <family val="2"/>
      </rPr>
      <t>Condición de valores numéricos:</t>
    </r>
    <r>
      <rPr>
        <sz val="20"/>
        <rFont val="Arial"/>
        <family val="2"/>
      </rPr>
      <t xml:space="preserve"> estas celdas solo permiten el ingreso de números enteros.
</t>
    </r>
    <r>
      <rPr>
        <b/>
        <sz val="20"/>
        <rFont val="Arial"/>
        <family val="2"/>
      </rPr>
      <t>Condición de Listas:</t>
    </r>
    <r>
      <rPr>
        <sz val="20"/>
        <rFont val="Arial"/>
        <family val="2"/>
      </rPr>
      <t xml:space="preserve"> estas celdas solo permiten escoger una opción en la lista.
</t>
    </r>
    <r>
      <rPr>
        <b/>
        <sz val="24"/>
        <rFont val="Arial"/>
        <family val="2"/>
      </rPr>
      <t>NOTAS:</t>
    </r>
    <r>
      <rPr>
        <sz val="20"/>
        <rFont val="Arial"/>
        <family val="2"/>
      </rPr>
      <t xml:space="preserve">
1.- Como parte de la iniciativa "Gobierno sin Papel", se le informa que no es necesario enviar el IAT impreso, solo se aceptarán envios por correo electrónico, mismo que se reenvía con observaciones emitidas por la Subdirección de Evaluación Institucional. Así mismo se hace de su conocimiento que se priorizarán los comentarios y observaciones recibidas por correo electrónico.
2.- No recibiremos versiones preliminares, solo se aceptará la versión final de su Informe de Autoevaluación Trimestral. 
3.- Los cuadros cuantitativos es con información que debe reportarse acumulada del periodo de enero a septiembre de 2018. 
4.- Para cualquier duda del llenado del IAT favor de llamar a las siguientes extensiones: 22434 (Elizabeth Osorio Rivera y Casandra Téllez Pérez) y 22436 (Jorge Vizcaya Quintero).</t>
    </r>
  </si>
  <si>
    <t>Proporcione la siguiente información correspondiente  al  periodo enero - septiembre 2018</t>
  </si>
  <si>
    <t>Proporcione la siguiente información correspondiente al periodo enero - septiembre 2018.</t>
  </si>
  <si>
    <t>Describe la problemática enfrentada en el nivel de alfabetización durante el periodo julio - septiembre 2018.</t>
  </si>
  <si>
    <t>¿Cuáles serán la(s) estrategia(s) a implementar para el nivel de alfababetización en el cuarto trimestre  que resuelva la problemática anterior?</t>
  </si>
  <si>
    <t>Menciona la problemática enfrentada en los niveles de Primaria y/o Secundaria durante el periodo julio - septiembre 2018.</t>
  </si>
  <si>
    <t>Proporcione la siguiente información en el periodo enero - septiembre 2018.</t>
  </si>
  <si>
    <t>Proporcione la siguiente información en el periodo julio - septiembre 2018</t>
  </si>
  <si>
    <t>Proporcione la siguiente información en el periodo enero - septiembre 2018</t>
  </si>
  <si>
    <t>Proporcione la siguiente información en el periodo junio - septiembre 2018</t>
  </si>
  <si>
    <t xml:space="preserve"> Desglose por mes la cantidad de exámenes impresos mediante tele impresión en el periodo  enero - septiembre 2018. </t>
  </si>
  <si>
    <t>Teleimpresión de Exámenes en el Periodo de julio - septiembre de 2018.</t>
  </si>
  <si>
    <t>Proporcione la siguiente información correspondiente  al periodo enero - septiembre  2018.</t>
  </si>
  <si>
    <t>Proporcione la siguient información del periodo julio -  septiembre 2018</t>
  </si>
  <si>
    <t xml:space="preserve">Menciona la problemática enfrentada durante el periodo julio- septiembre 2018 </t>
  </si>
  <si>
    <t>¿Cuál(es) será(n) la(s) estrategia(s) a implementar en el tercer trimestre  para resolver tu problemática del  periodo julio - septiembre 2018?</t>
  </si>
  <si>
    <t>Proporcione la siguiente información correspondiente al periodo julio - septiembre 2018</t>
  </si>
  <si>
    <t>Menciona la problemática enfrentada durante el periodo julio - septiembre 2018.</t>
  </si>
  <si>
    <t xml:space="preserve"> Crea una estrategia a implementar en el tercer trimestre  para resolver tu problemática julio - septiembre 2018.</t>
  </si>
  <si>
    <t>Proporcione la siguiente información correspondiente al periodo enero - septiembre 2018</t>
  </si>
  <si>
    <t>Menciona la problemática y estrategia implementar  de los tres cuadros anteriores y proporcione la siguiente información correspondiente al julio - septiembre 2018.</t>
  </si>
  <si>
    <t xml:space="preserve"> Crea una estrategia a implementar en el tercer trimestre  para resolver tu problemática de julio - septiembre 2018.</t>
  </si>
  <si>
    <t>1.- Proporcione la siguiente información relacionada con el presupuesto en el periodo enero - septiembre 2018.</t>
  </si>
  <si>
    <t>2.- Explicación Cualitativa del avance porcentaje del presupuesto en periodo julio - septiembre 2018.</t>
  </si>
  <si>
    <t>3.- Proporcione la siguiente información relacionada con presupuesto en el periodo enero - septiembre 2018.</t>
  </si>
  <si>
    <t>Periodo enero - septiembre 2018</t>
  </si>
  <si>
    <t>INSEGURIDAD, POR FIESTAS TRADICIONALES  DE LAS COMUNIDADES EL EDUCANDO NO ASISTE A PRESENTAR EL EXAMEN, EL LUGAR DE LA SEDE SE ENCUENTRA CERRADO, DESERCIÓN DE APLICADORES, POCO INTERÉS POR PARTE DEL EDUCANDO, EN TEMPORADAS DE SIEMBRA Y  COSECHA EL ADULTO NO ASISTE A PRESENTAR EXAMEN.</t>
  </si>
  <si>
    <t>EN EL EJE DE MATEMÁTICAS DIFICULTAD EN LA COMPRESIÓN, DIFICULTAD DE VISIÓN,  EL ADULTO NO COMPLETA EN SU TOTALIDAD EL MODULO, POR FALTA DE TIEMPO DEL EDUCANDO PARA RECIBIR ASESORÍA</t>
  </si>
  <si>
    <t>SE CAPACITÓ A LOS ASESORES EN EL EJE DE MATEMÁTICAS Y SE REFORZÓ EN LOS DEMÁS EJES, POR MEDIO DE TÉCNICOS DOCENTES Y COORDINADORES DE ZONA SE LLEVA UN SEGUIMIENTO FÍSICO Y SISTEMÁTICO AL EDUCANDO</t>
  </si>
  <si>
    <t>SE IMPLEMENTÓ LO AUTORIZADO  EN LOS  OFICIOS  DG/ 009/ 2018, DAS/STI/017/2018 Y DG/090/2018,  SOBRE LA ESTRATEGIA DE INCORPORACIÓN EN ALFABETIZACIÓN Y PRIMARIA,  SE ABRIERON NUEVAS SEDES DE APLICACIÓN, SE MOTIVO AL EDUCANDO A PRESENTAR EXAMEN CON UNA ATENCIÓN MAS CERCANA, SE PROMOVIÓ LA APLICACIÓN DEL EXAMEN EN LÍNEA.</t>
  </si>
  <si>
    <t>CAPACITACIÓN A APLICADORES EN LAS TICS.  SE LES PROPORCIONA CONFIANZA AL EDUCANDO AL MOMENTO DE PRESENTAR EXAMEN, SE BUSCA LA RESPUESTA POR SATIC Y SI NO HAY RESPUESTA SE HABLA A INFORMÁTICA DE OFICINAS CENTRALES PARA MIGRAR LAS CALIFICACIONES QUE SE QUEDAN ATORADAS.</t>
  </si>
  <si>
    <t>EL SISTEMA SAEL  NO MUESTRA LA CALIFICACIÓN AL TERMINAR ALGUNOS EXÁMENES, EL SISTEMA SAEL SE DESCONECTA AL MOMENTO DE ESTAR HACIENDO EL EXAMEN EL EDUCANDO, AL MOMENTO QUE TERMINA SU EXAMEN EL ADULTO NO LE APARECE LA CALIFICACIÓN,  SE REPORTA LAS INCIDENCIAS DE CALIFICACIONES POR SATIC PERO NO HAY RESPUESTA.</t>
  </si>
  <si>
    <t>FALTA DE CONECTIVIDAD AL INTERNET EN ALGUNAS PLAZAS,   LOS EDUCANDO NO SABEN UTILIZAR LA COMPUTADORA Y PREFIEREN PRESENTAR EN PAPEL</t>
  </si>
  <si>
    <t>SE REVISAN CONSTANTEMENTE LA CONECTIVIDAD DE INTERNET EN PLAZAS COMUNITARIAS, SE DAN CAPACITACIONES EN COMPUTACIÓN.</t>
  </si>
  <si>
    <t>Concepción del Oro</t>
  </si>
  <si>
    <t>Ojocaliente</t>
  </si>
  <si>
    <t>Pinos</t>
  </si>
  <si>
    <t>Jalpa</t>
  </si>
  <si>
    <t>Tlaltenango</t>
  </si>
  <si>
    <t>Jerez</t>
  </si>
  <si>
    <t>Fresnillo 3208</t>
  </si>
  <si>
    <t>Sombrerete</t>
  </si>
  <si>
    <t>Río Grande</t>
  </si>
  <si>
    <t>Guadalupe</t>
  </si>
  <si>
    <t>Loreto</t>
  </si>
  <si>
    <t>Valparaíso</t>
  </si>
  <si>
    <t>Fresnillo 3214</t>
  </si>
  <si>
    <t>Se revisan los reportes del SASA para detectar adultos sin módulo y realizar lo correspondiente. Se realiza el MEI a nivel Coordinación y se hace lo propio con las coordinaciones en deficiente desempeño. Se insiste en que mientras el sistema permita realizar algunos movimientos inadecuados, seguirá la existencia de adultos activos sin módulo vinculado.</t>
  </si>
  <si>
    <t>El material didáctico no llega a tiempo.</t>
  </si>
  <si>
    <t>Si se requiere, prestar material entre coordinaciones, y en un caso extremo, considerar la solicitud de material a los demás Estados.</t>
  </si>
  <si>
    <t>- Han disminuido los candidatos a presentar el examen, ya que en años anteriores se han certificado un buen número de personas.
- La inseguridad en el Estado ha causado temor y desconfianza en los usuarios para incorporarse</t>
  </si>
  <si>
    <t xml:space="preserve"> En esta parte se entiende que la estrategia a implementar es más bien para el 4to trimestre.
- Se realizarán reuniones con el CIDAP ampliado, donde los Coordinadores a su vez hagan compromisos con los Técnicos Docentes y figuras solidarias para difundir esta modalidad de examen.
-  Que las figuras solidarias, técnicos docentes, etc., porten una playera oficial o si es posible una identificación cuando hagan trabajo de campo</t>
  </si>
  <si>
    <t>Pedro Gallegos Flores, Cargo: Director General</t>
  </si>
  <si>
    <t>zac_plan@inea.gob.mx</t>
  </si>
  <si>
    <t>Difusión</t>
  </si>
  <si>
    <t>Iniciado</t>
  </si>
  <si>
    <t>Se está teniendo buena respuesta de la sociedad</t>
  </si>
  <si>
    <t>Buena respuesta de la sociedad, sobre todo de personas con medio o alto perfil educativo para fungir como asesores.</t>
  </si>
  <si>
    <t>Incorporación y Capacitación</t>
  </si>
  <si>
    <t>Una vez que se hace la incoporación se realiza la capacitación correspondiente</t>
  </si>
  <si>
    <t>Se realiza de inmediato la capacitación para evitar el desinterés del nuevo asesor incorporado.</t>
  </si>
  <si>
    <t>Presidencias Municipales (En total 28)</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</si>
  <si>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</si>
  <si>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</si>
  <si>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</si>
  <si>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</si>
  <si>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</si>
  <si>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</si>
  <si>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</si>
  <si>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</si>
  <si>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</si>
  <si>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</si>
  <si>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PROMAJOVEN</t>
  </si>
  <si>
    <t>Sigamos Aprendiendo en el Hospital</t>
  </si>
  <si>
    <t>INMUJERES</t>
  </si>
  <si>
    <t>INFONAVIT</t>
  </si>
  <si>
    <t>Minera Peñasquito</t>
  </si>
  <si>
    <t>Minera Camino Rojo</t>
  </si>
  <si>
    <t>Centro de Lacteos</t>
  </si>
  <si>
    <t>APTIV (Cableados)</t>
  </si>
  <si>
    <t>Empresas Varias</t>
  </si>
  <si>
    <t>Banco de Alimentos</t>
  </si>
  <si>
    <t>Fundación del DR. SIMI</t>
  </si>
  <si>
    <t xml:space="preserve">1) PROBLEMÁTICAS
1) Vinculación de la Atención y UCN´S, no se vincula correctamente en el Subproyecto correspondiente, se refleja en otro Subproyecto, por lo cual se tiene que monitorear por unidad operativa o círculo de estudio.
2) PROMAJOVEN: de acuerdo al cruce que se realiza en SASA con el padrón de becarias, se están atendiendo a 119, de las cuales la vinculación es la siguiente: 32 al SUBPY INEA POA, 8 al SUBPY PROSPERA, 1 a PROMAJOVEN, 1 en SEDIF, 71 en Programas Federales en la dependencia 104 y 6 en IMSS/PROSPERA, ya que las becarias de dicho proyecto deben estar vinculadas al SUBPY 518 a la Depend. 104.
3) Para obtener datos precisos de alguna empresa y/o dependencias, se monitorean con la lista de trabajadores en rezago que se cuenta, la Atención y UCN’S de los mismos, donde resulta por ejemplo; en Servicios de Salud de Zacatecas; han concluido 54 trabajadores, los cuales estaban vinculados como sigue; 27 en INEA-POA, 6 en PROSPERA, 1 en CERTIFICACIÓN CONEVYT, 3 en SIGAPREN, 2 en VOL-OPORT, 1 en PROGRAMAS FEDERALES y 10 en PEC. La Atención actual es de 12: 6 en INEA-POA, 2 en Prospera, 2 en SIGAPREN, 1 en Mevyt Virtual y 1 en Progfed.
Los datos anteriores deberían de estar vinculados al Subproyecto 550 a la dependencia 716.
4) De acuerdo al monitoreo de SIGAPREN realizado en el Sistema SASA, hay 56 educandos, de los cuales, 9 está incorporados en INEA-POA, 3 educandos en el Subproyecto 14 CERTIFICACIÓN CONEVYT, 3 incorporados a IMSS PROSPERA, 1 PROSPERA, 26 en PROGRAMAS FEDERALES EN SIGAPREN. Mientras que la vinculación debe ser al Subproyecto 518 a la dependencia 105.
5) Se concertó reunión con Banco de Alimentos de Fresnillo para la presentación de los servicios del IZEA, resultando en nulo apoyo y participación por parte de dicha Organización.
6) En el Sector privado, se ofrecen Servicios a lo cual en ciertas empresas los jefes o encargados del personal, se encuentran renuentes o no les interesa.
7) En otros lugares del mismo sector, les interesa pero su personal ya cuenta con secundaria concluida. Así mismo en otros sectores, les interesa y están solicitando la autorización y/o permiso para que se pueda acceder por parte de IZEA a llevar los servicios.
2) ALTERNATIVAS DE SOLUCIÓN
1) En los meses de Julio y agosto se les envío por vía electrónica los listados de becarias Promajoven, con los datos de vinculación, para realizar las modificaciones correspondientes en los casos requeridos.
2) Se solicita la información de beneficiarios incorporados en las distintas actividades programadas con aliados (Seguro Popular, Banco de Alimentos, SEDESOL y Empresas), con la finalidad de monitorear en SASA la correcta vinculación de los mismos.
3) Realizar una visita a las instalaciones del Banco de Alimentos de Fresnillo ya que no hay respuesta vía telefónica.
</t>
  </si>
  <si>
    <t xml:space="preserve">ACCIONES Y ESTRATEGIAS
1) Se buscó la participación y colaboración en los diferentes sectores para abatir el rezago educativo a 10. 
2) De acuerdo a las anteriores, se concertó y se ofrecieron los servicios a 10 por medio de correo electrónico y pláticas, así mismo envió los requisitos de incorporación, formato de identificación de rezago y ficha técnica según se mencionan; Rosticería el Pastor, SEMUJER, Unión Ganadera Regional de Zacatecas, INAPAM, Materiales Conquistadores, Gas ISLO, Salinas Agrícola de Fresnillo, Productos Regias de Fresnillo, Toyotsu , YUSA y CEISD.
3) Concertar participación de alumnos para que realicen su Servicio Social en IZEA, unidades académicas de la UAZ (Derecho, Psicología, Contaduría, Ingeniería Civil), UPIIZ, UNIDEP e ITZ.
4) Concertar reuniones con:
INAPAM
SEMUJER
SECRETARÍA DE DESARROLLO ARTESANAL
5) Seguimiento a las colaboraciones y a lo siguiente;
a) Con Seguro Popular, Banco de Alimentos y SEDESOL Estatal, enviando a Coordinadores Regionales la información de agendas de trabajo, reuniones operativas y estructuras para la correcta vinculación de los beneficiarios a incorporar. De igual manera, se solicitó la información resultante de las acciones y resultados realizados.
b) A los proyectos de convenios con SECAMPO y  SAGARPA, ;  Buen Juez (SEDIF, ISSSTEZAC, CEISD, SSZ Y PGJE).
c) Acuerdos en el Marco de la Estrategia 2018, con Aliados de Seguro Pop. SEDESOL Estatal, Banco de Alimentos, INAPAM,  Serv. de Salud
d) Con diferentes Municipios, Secretaria de Desarrollo Artesanal, INAPAM, Servicios de Salud, Seguro Popular e INMUJERES, así como a las empresas y nuevos sectores donde se ofreció los servicios de IZEA, y en donde se está identificando rezago como son Empresa Fresnipack, Salinas Agrícola y YUSA.
6) Se elaboraron reportes a partir de datos estadísticos obtenidos de SASA y CRYSTAL, con la finalidad de verificar la participación y apoyo de aliados, así como del personal operativo del IZEA; los mismos reportes sirvieron para medir la eficiencia de las estrategias desarrolladas.
7) Se entregó archivos digitales para la promoción y difusión de los servicios de INEA-IZEA con distintos aliados (Seguro Popular, SEMUJER, SEDESOL Estatal, INAPAM).
8) Participación en 2 Ferias del Servicio Nacional del Empleo, 1 en Zacatecas, 1 en Concepción del Oro, donde se  ofrecen  a la población asistente a que participen como Asesor, Alfabetizador, se Identifica el Rezago Educativo y promueven de los servicios que ofrece IZEA
9) Permanente atención al público en general para que participen como Asesor, Alfabetizador entre otros.
10) Durante el período que se informa participaron Alumnos de Educación Superior y Media Superior realizando su Servicio Social de la siguiente manera:
Educación Superior.- 14 alumnos:  6 como Asesor, 5 como Incorporador y 3 Administrativo.
Media Superior.- 152 ALUMNOS: 80 como Asesores, 1 como Administrativo, 70 como incorporadores y 1 como alfabetizador.
Durante el período que se informa participaron Alumnos de Educación Superior y Media Superior realizando su Servicio Social de la siguiente manera:
Educación Superior.- 14 alumnos:  6 como Asesor, 5 como Incorporador y 3 Administrativo.
Media Superior.- 152 ALUMNOS: 80 como Asesores, 1 como Administrativo, 70 como incorporadores y 1 como alfabetizador.
11) Envío de convenios para firma de plazas comunitarias institucionales:
• Juchipila
• Sombrerete
• Colonia Hidalgo
12) Dentro de los otros Subproyectos, se asiste a entregas de apoyo de 65 y más, SEDIF, Prospera, IMSS- PROSPERA, entre otros, y se realizan acciones conjuntas y específicas que fueron acordadas y calendarizadas con los diferentes Aliados.
13) REUNIONES REALIZADAS: 
a)  2 reuniones con el Servicio Estatal de Empleo para la vinculación con empresas e Instituciones educativas.
b)  2 reunión informativa con personal del Centro de Atención a Mujeres Víctimas de Violencia de Fresnillo y Zacatecas.
c)  3 reuniones para establecer acciones y estrategias de colaboración con Seguro Popular:
 Para establecer y definir la estrategia de colaboración.
 Intercambio de padrones para sacar personas con rezago educativo.
 Con coordinadores del seguro popular, para presentar los criterios de pago como incorporador y capacitación sobre el llenado del Registro del beneficiario de IZEA.
  Con los Coordinadores de ambas Instituciones, para que establezcan acciones según los acuerdos convenidos, para la identificación e incorporación de beneficiarios.
d) 3 reuniones para establecer acciones operativas con personal del Banco de Alimentos de Zacatecas.
e) 3 reuniones con estructura operativa de Sedesol Estatal:
• Promover los servicios 
• Intercambiar la base de datos de personas que ya fueron beneficiadas por los diferentes Programas de la SEDESOL Estatal.
• Explicar los servicios de IZEA a los Directores de Programas de la SEDESOL.
• Con Coordinadores, Directores y Responsables de los Centros de Bienestar de la SEDESOL, para presentar la Estrategia 2018 y establecer las acciones y acuerdos de operación.
g) 2 reuniones del Programa SIGAPREN, para presentar avances y establecer acciones de mejora.
h) 1 reunión con la Secretaría de Desarrollo Artesanal:
 Presentar el convenio nacional y establecer acciones de colaboración.
i)  1 reunión con INAPAM: 
 Presentar el Convenio Nacional y establecer lineamientos en el marco de la estrategia 2018.
j)  1 reunión con SEMUJER: 
 Para presentar convenio nacional y definir estrategia de colaboración en el marco de la estrategia 2018
</t>
  </si>
  <si>
    <t>Campaña de incorporación de Asesores (alfabetización, primaria y secundaria)</t>
  </si>
  <si>
    <t>Incorporar Asesores de medio y alto perfil educativo para elevar la incorporación, atención y certificación.</t>
  </si>
  <si>
    <t>Se realiza una Campaña de incorporación de asesores en todo el Estado ya que en los últimos meses se tuvo una baja considerable en estas figuras y una alta rotación de ellas. Se está realizando difusión por distintos medios como: spot radiofónicos, perifonéo, mantas, redes sociales, etc.</t>
  </si>
  <si>
    <t>Estado de Zacatecas</t>
  </si>
  <si>
    <t>Difusión, incorporación, capacitación y seguimiento</t>
  </si>
  <si>
    <t>En los últimos meses se tuvo una baja considerable en estas figuras y una alta rotación de ellas</t>
  </si>
  <si>
    <t>Se hace la indicación de que cada Coordinación tenga un control exacto del material didáctico, y evitar contratiempos de falta de material. Si es el caso, prestar material entre coordinaciones, y en un caso extremo, considerar la solicitud de material a los demás Estados.</t>
  </si>
  <si>
    <t>- Regular desempeño en incorporación
- Se vislumbran problemas de solvencia en el presupuesto para la gratificación de figuras solidarias
- La inseguridad en el Estado ha causado problemas de incorporación y atención.
- En la población objetivo, el 40% son adultos mayores, mismos que manifiestan enfermedad, problemas para ver, renuencia por la edad, etc.
- La pobreza causa que el adulto priorice trabajar por el sustento y dejar en último término el estudio 
- Continua un retraso en las gratificaciones a las Figuras Solidarias</t>
  </si>
  <si>
    <t xml:space="preserve">- Se está implementando la estrategia de municipios prioritarios
- Se solicitará ampliación presupuestal y modificación de metas
- Se seguirá insistiendo sobre la importancia de la modificación de criterios de gratificaciones con los montos que ya se dieron a conocer.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 Se informó a los Coordinadores Regionales de que la situación de retraso de gratificaciones prevalecerá por un tiempo, para que realicen labor de motivación con los Asesores
</t>
  </si>
  <si>
    <t>- Campaña de incorporación de Asesores voluntarios, mediante difusión diversa como: radio, perifonéo, mantas, redes sociales, etc.
- Se solicitará ampliación presupuestal y modificación de metas
- Convenios con el sector público y privado para incorporación y atención de adultos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 Se solicita que se realice un análisis de la nueva gratificación ya que ha afectado a los Asesores, a partir de la mala experiencia, determinar si es posible volver a la gratifciación anterior
- Se solicita también, que se analicen los criterios de pago a los Aplicadores, y en próximas Reglas de Operación, flexibilizar la gratificación para poder adecuar (según convenga), por ejemplo, poder modificar el pago en urbano y rural, es decir, lo que corresponda a urbano poder migrar una parte a rural, ya que se gasta más en los traslados.</t>
  </si>
  <si>
    <t xml:space="preserve">Que el material didáctico no llega a tiempo. </t>
  </si>
  <si>
    <t xml:space="preserve">Los formadores especializados dan seguimiento a la formación inicial y, en lapso máximo de dos meses a partir de que esta figura adquiere el status de Activo en el SASA deben tener completo el esquema de formación inicial. Otra estrategia que ha dado buenos resultados es la entrega que hace la Subdirección de Servicios Educativos a los Formadores Especializados de un listado de asesores con información precisa de la formación inicial faltante; esto permite ubicar asesores y programar eventos. </t>
  </si>
  <si>
    <t xml:space="preserve">Poco impacto de la Estrategia de Acompañamiento. La información con que cuenta el personal operativo en CZ no es uniforme en cuanto a profundidad del tema y alcances de su operación, en algunas CZ, incluso, desconocen por completo la estrategia aún y cuando iniciando el año los coordinadores de zona recibieron información completa. </t>
  </si>
  <si>
    <t>Falta de material impreso (módulos) para la atención a la población beneficiaria de los servicios educativos que ofrece el instituto.</t>
  </si>
  <si>
    <t>Constante movilidad de las figuras educativas en coordinación de zona (Formadores Especializados y Organizadores de Servicios Educativos), en el período julio-septiembre el 30% de la estructura educativa en CZ sufrió cambios, en algunos casos ello ocasiona que el ritmo de capacitación se aminore.</t>
  </si>
  <si>
    <t>Se realizó la Reunión de Análisis de Acompañamiento Pedagógico en 11 de las 14 CZ del instituto estatal, esto derivó en una serie de compromisos para ser cumplidos tanto por personal de la CZ como por personal de las diversas áreas de la dirección general. Los acuerdos y compromisos están orientados a la puesta en marcha y/o a la consolidación de la Estrategia de Acompañamiento Pedagógico.</t>
  </si>
  <si>
    <t>Se ha impartido la capacitación sobre Oferta Digital para figuras de Plaza Comunitaria y de Servicios Educativos en Coordinación de Zona, orientada al uso de recursos en línea y digitales para la atención de adultos como alternativa ante la escasez de material impreso, asimismo para impulsar y fortalecer el proyecto plaza comunitaria.</t>
  </si>
  <si>
    <t>Cuidar especialmente la selección de las personas que se incorporarán con este rol y, capacitar de inmediato.</t>
  </si>
  <si>
    <t>La información que aporta el RAF es fundamental para realizar el diagnóstico así como  la planeación de los eventos de capacitación. Es la fuente primaria y oficial de obtención de datos relacionados con la formación en sus diferentes etapas y de todas las figuras registradas en el SASA o en el RAF. Lo ahí capturado es útil para presentarlo a las figuras educativas de la coordinación de zona en los eventos de formación, permite visualizar fortalezas y debilidades. Los  datos obtenidos en los reportes permiten la entrega de información confiable a diversas instituciones del ámbito federal y estatal.</t>
  </si>
  <si>
    <t>Este instrumento es útil porque va marcando las pautas a seguir por la Subdirección de Servicios Educativos, señala focos rojos en algunos aspectos, en este trimestre proporcionó información muy puntual señalando los y las asesoras a quienes les falta formación inicial acorde al nivel de atención (inicial, intermedio/avanzado).</t>
  </si>
  <si>
    <t>Permite contar con una visión general del instituto estatal en cada uno de los rubros que se evalúan, implantando cambios en aquellos que lo requieran para dar cumplimiento al quehacer sustantivo de la institución. Es un instrumento útil de autoevaluación, sus resultados permiten reflexionar acerca de los proyectos desarrollados,   su consulta y análisis es imprescindible para atender las áreas de oportunidad que se presentan en ciertos indicadores</t>
  </si>
  <si>
    <t xml:space="preserve">Poco impacto de la Estrategia de Acompañamiento Pedagógico en los tres componentes de la misma: Visitas a círculos de estudio, desarrollo de Reuniones de Balance Académico en CZ y Reuniones de Análisis en Coordinación de Zona. </t>
  </si>
  <si>
    <t xml:space="preserve">Dar seguimiento para que se cumplan los acuerdos y compromisos de la Reunión de Análisis de Acompañamiento Pedagógico en  las CZ del instituto estatal. Reorientar o reformular compromisos y tareas cuando la operación así se requiera. </t>
  </si>
  <si>
    <t xml:space="preserve">Asesores de nuevo ingreso sin formación inicial, esta situación se presenta porque el Esquema de Formación indica que, dependiendo del nivel que atiende es la formación inicial a recibir, es decir, para atender nivel  inicial es CNA Para ser alfabetizador y para intermedio/avanzado el evento se denomina CNA Para ser asesor del MEVyT, esto significa que más del 90% de los asesores deben participar en dos eventos de formación inicial. De inicio participan en una de las dos capacitaciones quedando trunco el esquema. </t>
  </si>
  <si>
    <t xml:space="preserve">Se informa que el presupuesto programado a septiembre de acuerdo a la calendarización autorizada es de $24´006,082.35, sin embargo,  al cierre del periodo se recibieron ministraciones por la cantidad de $19´265,976.09, cabe mencionar que al cierre de septiembre se generaron gastos por la cantidad de $22´997,280.00, por lo que solo fue posible devengarlos, más no se pagaron debido a los recursos recibidos, es importante comentar que una vez que se reciban los recursos de octubre será posible el pago a esos compromisos.  </t>
  </si>
  <si>
    <t>Es importante comentar que en el mes de septiembre se recibieron recursos por concepto de incremento salarial, por la cantidad de $25,930.44. Se pagaron prestaciones de acuerdo al contrato colectivo, algunas prestaciones se pagarán de acuerdo a su calendarización y prestaciones de ley en los meses posteriores. Se están realizando compras de acuerdo al Programa Anual de Adquisiciones y contratando servicios de acuerdo a la programación de las actividades del Instituto y su presupuesto autorizado.</t>
  </si>
  <si>
    <t>Asesores. La cantidad ahí anotada en Logro de figura solidaria  (1,217), corresponde exclusivamente a asesores, organizadores de servicios educativos y formadores especializados que recibieron formación en las etapas inicial y continua; sin embargo, la responsabilidad de la Subdirección de Servicios Educativos es impartir inducción y formación inicial a todas las figuras de nuevo ingreso en este instituto estatal, además de las figuras ya anotadas incluye entre otras a: aplicador de exámenes, apoyo técnico, promotor de plaza comunitaria, enlace regional en cz, incorporador, enlace específico para incorporación.
Presupuesto. En cuanto a lo ejercido del PEC, debido a la operación del Instituto no se ha ejercido el recurso ministrado.</t>
  </si>
  <si>
    <t>Para el Instituto la Buena Práctica descrita es correcta, no se tiene por el momento otra actividad más relevante que pueda describirse y trascender como una buena práctica, pero para no dejar en limpio esa hoja se decidió poner lo ya descrito.</t>
  </si>
  <si>
    <t>- Por parte de INEA llegó un oficio donde se da el aviso que primaria y secundaria deja de ser prioritario para atención, toda vez que ya no se contó con presupuesto para seguir trabajando en estos niveles.
'- Se tiene un regular nivel de incorporación al MEVyT
- Se vislumbran problemas de solvencia en el presupuesto para la gratificación de figuras solidarias
- La inseguridad en el Estado ha causado problemas de incorporación y atención
- Disminución en los criterios de pago a las Figuras Solidarias
- Aumenta la cancelación de aplicaciones ya que a veces los Aplicadores gastan más en el traslado de lo que perciben por la aplicación
- Se sigue teniendo el problema de la falta de módulos en estos niveles</t>
  </si>
  <si>
    <t>Nuevamente se señala que en la hoja MEVyT, en la primer tabla las celdas de Totales tienen formato de Porcentaje (%)
En la hoha MEVyT Modulos en la primer tabla en la colmna G, la idea es que la celda haga el cálculo de c/(a-b) automáticamente, sin embargo, no lo hace y tampoco permite ingresar la fórmula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</si>
</sst>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80A]#,##0.00"/>
    <numFmt numFmtId="165" formatCode="&quot;$&quot;#,##0.00"/>
    <numFmt numFmtId="166" formatCode="0.0"/>
  </numFmts>
  <fonts count="73">
    <font>
      <sz val="11"/>
      <color theme="1"/>
      <name val="Calibri"/>
      <family val="2"/>
      <scheme val="minor"/>
    </font>
    <font>
      <sz val="11"/>
      <color theme="1"/>
      <name val="Calibri"/>
      <family val="2"/>
      <scheme val="minor"/>
    </font>
    <font>
      <sz val="20"/>
      <color theme="0"/>
      <name val="Arial"/>
      <family val="2"/>
    </font>
    <font>
      <sz val="20"/>
      <color theme="1"/>
      <name val="Calibri"/>
      <family val="2"/>
      <scheme val="minor"/>
    </font>
    <font>
      <sz val="10"/>
      <name val="Arial"/>
      <family val="2"/>
    </font>
    <font>
      <sz val="28"/>
      <color theme="0"/>
      <name val="Arial"/>
      <family val="2"/>
    </font>
    <font>
      <sz val="16"/>
      <color theme="1"/>
      <name val="Calibri"/>
      <family val="2"/>
      <scheme val="minor"/>
    </font>
    <font>
      <sz val="10"/>
      <color theme="0"/>
      <name val="Arial"/>
      <family val="2"/>
    </font>
    <font>
      <b/>
      <sz val="10"/>
      <name val="Arial"/>
      <family val="2"/>
    </font>
    <font>
      <sz val="16"/>
      <color theme="0"/>
      <name val="Arial"/>
      <family val="2"/>
    </font>
    <font>
      <sz val="12"/>
      <name val="Arial"/>
      <family val="2"/>
    </font>
    <font>
      <sz val="16"/>
      <color theme="5" tint="0.79998168889431442"/>
      <name val="Arial"/>
      <family val="2"/>
    </font>
    <font>
      <b/>
      <sz val="20"/>
      <color theme="0"/>
      <name val="Arial"/>
      <family val="2"/>
    </font>
    <font>
      <b/>
      <sz val="10"/>
      <color theme="0"/>
      <name val="Arial"/>
      <family val="2"/>
    </font>
    <font>
      <sz val="10"/>
      <color theme="1"/>
      <name val="Arial "/>
      <family val="2"/>
    </font>
    <font>
      <sz val="10"/>
      <color theme="1"/>
      <name val="Calibri"/>
      <family val="2"/>
      <scheme val="minor"/>
    </font>
    <font>
      <sz val="9"/>
      <color theme="0"/>
      <name val="Arial"/>
      <family val="2"/>
    </font>
    <font>
      <sz val="10"/>
      <color theme="1"/>
      <name val="Arial"/>
      <family val="2"/>
    </font>
    <font>
      <sz val="20"/>
      <color theme="1"/>
      <name val="Arial "/>
      <family val="2"/>
    </font>
    <font>
      <b/>
      <sz val="12"/>
      <color theme="0"/>
      <name val="Arial"/>
      <family val="2"/>
    </font>
    <font>
      <b/>
      <sz val="28"/>
      <color theme="0"/>
      <name val="Arial"/>
      <family val="2"/>
    </font>
    <font>
      <sz val="28"/>
      <name val="Arial"/>
      <family val="2"/>
    </font>
    <font>
      <b/>
      <sz val="20"/>
      <color theme="1" tint="0.499984740745262"/>
      <name val="Arial"/>
      <family val="2"/>
    </font>
    <font>
      <sz val="11"/>
      <name val="Arial"/>
      <family val="2"/>
    </font>
    <font>
      <sz val="18"/>
      <name val="Arial"/>
      <family val="2"/>
    </font>
    <font>
      <sz val="20"/>
      <name val="Arial"/>
      <family val="2"/>
    </font>
    <font>
      <sz val="10"/>
      <color rgb="FFFFFFFF"/>
      <name val="Arial"/>
      <family val="2"/>
    </font>
    <font>
      <sz val="10"/>
      <name val="Arial "/>
    </font>
    <font>
      <sz val="22"/>
      <color theme="0"/>
      <name val="Arial"/>
      <family val="2"/>
    </font>
    <font>
      <sz val="12"/>
      <color rgb="FF9C6500"/>
      <name val="Calibri"/>
      <family val="2"/>
    </font>
    <font>
      <sz val="20"/>
      <color theme="1"/>
      <name val="Arial"/>
      <family val="2"/>
    </font>
    <font>
      <sz val="72"/>
      <color theme="0"/>
      <name val="Arial"/>
      <family val="2"/>
    </font>
    <font>
      <sz val="18"/>
      <color theme="0"/>
      <name val="Arial"/>
      <family val="2"/>
    </font>
    <font>
      <sz val="36"/>
      <color theme="0"/>
      <name val="Arial"/>
      <family val="2"/>
    </font>
    <font>
      <b/>
      <sz val="11"/>
      <color theme="0"/>
      <name val="Arial"/>
      <family val="2"/>
    </font>
    <font>
      <sz val="11"/>
      <color rgb="FF000800"/>
      <name val="Arial "/>
      <family val="2"/>
    </font>
    <font>
      <b/>
      <sz val="12"/>
      <name val="Arial"/>
      <family val="2"/>
    </font>
    <font>
      <b/>
      <sz val="10"/>
      <color theme="1"/>
      <name val="Arial"/>
      <family val="2"/>
    </font>
    <font>
      <b/>
      <sz val="18"/>
      <color theme="0"/>
      <name val="Arial"/>
      <family val="2"/>
    </font>
    <font>
      <sz val="20"/>
      <color rgb="FFFF0000"/>
      <name val="Arial"/>
      <family val="2"/>
    </font>
    <font>
      <b/>
      <sz val="20"/>
      <name val="Arial"/>
      <family val="2"/>
    </font>
    <font>
      <i/>
      <sz val="20"/>
      <name val="Arial"/>
      <family val="2"/>
    </font>
    <font>
      <b/>
      <sz val="24"/>
      <name val="Arial"/>
      <family val="2"/>
    </font>
    <font>
      <b/>
      <sz val="11"/>
      <color theme="0" tint="-0.499984740745262"/>
      <name val="Arial"/>
      <family val="2"/>
    </font>
    <font>
      <sz val="11"/>
      <color theme="0" tint="-0.34998626667073579"/>
      <name val="Arial"/>
      <family val="2"/>
    </font>
    <font>
      <sz val="11"/>
      <color theme="0"/>
      <name val="Arial"/>
      <family val="2"/>
    </font>
    <font>
      <sz val="12"/>
      <color rgb="FFFFFFFF"/>
      <name val="Arial"/>
      <family val="2"/>
    </font>
    <font>
      <sz val="11"/>
      <color rgb="FFFFFFFF"/>
      <name val="Arial"/>
      <family val="2"/>
    </font>
    <font>
      <u/>
      <sz val="10"/>
      <color indexed="12"/>
      <name val="Arial"/>
      <family val="2"/>
    </font>
    <font>
      <u/>
      <sz val="11"/>
      <color indexed="12"/>
      <name val="Arial"/>
      <family val="2"/>
    </font>
    <font>
      <i/>
      <sz val="11"/>
      <color rgb="FF0000FF"/>
      <name val="Arial"/>
      <family val="2"/>
    </font>
    <font>
      <i/>
      <u/>
      <sz val="11"/>
      <color rgb="FF0000FF"/>
      <name val="Arial"/>
      <family val="2"/>
    </font>
    <font>
      <b/>
      <sz val="11"/>
      <color rgb="FFFFFFFF"/>
      <name val="Arial"/>
      <family val="2"/>
    </font>
    <font>
      <sz val="11"/>
      <color rgb="FFFF0000"/>
      <name val="Arial"/>
      <family val="2"/>
    </font>
    <font>
      <sz val="11"/>
      <color theme="1"/>
      <name val="Arial"/>
      <family val="2"/>
    </font>
    <font>
      <sz val="17"/>
      <color theme="0" tint="-0.499984740745262"/>
      <name val="Arial"/>
      <family val="2"/>
    </font>
    <font>
      <sz val="17"/>
      <color theme="0" tint="-0.499984740745262"/>
      <name val="Calibri"/>
      <family val="2"/>
      <scheme val="minor"/>
    </font>
    <font>
      <b/>
      <sz val="17"/>
      <color theme="1" tint="0.499984740745262"/>
      <name val="Arial"/>
      <family val="2"/>
    </font>
    <font>
      <b/>
      <sz val="17"/>
      <color theme="1" tint="0.499984740745262"/>
      <name val="Calibri"/>
      <family val="2"/>
      <scheme val="minor"/>
    </font>
    <font>
      <b/>
      <sz val="12"/>
      <color rgb="FF2B2B30"/>
      <name val="Tahoma"/>
      <family val="2"/>
    </font>
    <font>
      <sz val="11"/>
      <color rgb="FF2B2B30"/>
      <name val="Arial"/>
      <family val="2"/>
    </font>
    <font>
      <sz val="14"/>
      <name val="Arial"/>
      <family val="2"/>
    </font>
    <font>
      <b/>
      <sz val="20"/>
      <color theme="1"/>
      <name val="Arial"/>
      <family val="2"/>
    </font>
    <font>
      <b/>
      <sz val="18"/>
      <color theme="1"/>
      <name val="Arial"/>
      <family val="2"/>
    </font>
    <font>
      <sz val="12"/>
      <color theme="1"/>
      <name val="Arial"/>
      <family val="2"/>
    </font>
    <font>
      <sz val="11"/>
      <color theme="0"/>
      <name val="Calibri"/>
      <family val="2"/>
      <scheme val="minor"/>
    </font>
    <font>
      <sz val="12"/>
      <color theme="0"/>
      <name val="Arial"/>
      <family val="2"/>
    </font>
    <font>
      <sz val="17"/>
      <color theme="0" tint="-0.34998626667073579"/>
      <name val="Arial"/>
      <family val="2"/>
    </font>
    <font>
      <sz val="11"/>
      <color theme="0" tint="-0.34998626667073579"/>
      <name val="Calibri"/>
      <family val="2"/>
      <scheme val="minor"/>
    </font>
    <font>
      <sz val="16"/>
      <color theme="0" tint="-0.34998626667073579"/>
      <name val="Arial"/>
      <family val="2"/>
    </font>
    <font>
      <sz val="10"/>
      <name val="Arial "/>
      <family val="2"/>
    </font>
    <font>
      <sz val="16"/>
      <name val="Arial"/>
      <family val="2"/>
    </font>
    <font>
      <sz val="11"/>
      <name val="Arial "/>
    </font>
  </fonts>
  <fills count="16">
    <fill>
      <patternFill patternType="none"/>
    </fill>
    <fill>
      <patternFill patternType="gray125"/>
    </fill>
    <fill>
      <patternFill patternType="solid">
        <fgColor rgb="FFFFEB9C"/>
      </patternFill>
    </fill>
    <fill>
      <patternFill patternType="solid">
        <fgColor rgb="FF006600"/>
        <bgColor indexed="64"/>
      </patternFill>
    </fill>
    <fill>
      <patternFill patternType="solid">
        <fgColor theme="6" tint="0.39997558519241921"/>
        <bgColor indexed="64"/>
      </patternFill>
    </fill>
    <fill>
      <patternFill patternType="solid">
        <fgColor theme="0"/>
        <bgColor indexed="64"/>
      </patternFill>
    </fill>
    <fill>
      <patternFill patternType="solid">
        <fgColor rgb="FF92D050"/>
        <bgColor indexed="64"/>
      </patternFill>
    </fill>
    <fill>
      <gradientFill degree="90">
        <stop position="0">
          <color rgb="FF006600"/>
        </stop>
        <stop position="1">
          <color auto="1"/>
        </stop>
      </gradientFill>
    </fill>
    <fill>
      <gradientFill degree="90">
        <stop position="0">
          <color rgb="FF006600"/>
        </stop>
        <stop position="1">
          <color rgb="FF006600"/>
        </stop>
      </gradientFill>
    </fill>
    <fill>
      <patternFill patternType="solid">
        <fgColor theme="9"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9"/>
        <bgColor indexed="64"/>
      </patternFill>
    </fill>
  </fills>
  <borders count="282">
    <border>
      <left/>
      <right/>
      <top/>
      <bottom/>
      <diagonal/>
    </border>
    <border>
      <left style="mediumDashed">
        <color theme="0" tint="-0.499984740745262"/>
      </left>
      <right/>
      <top/>
      <bottom style="medium">
        <color theme="0"/>
      </bottom>
      <diagonal/>
    </border>
    <border>
      <left/>
      <right/>
      <top/>
      <bottom style="medium">
        <color theme="0"/>
      </bottom>
      <diagonal/>
    </border>
    <border>
      <left/>
      <right style="mediumDashed">
        <color theme="0" tint="-0.499984740745262"/>
      </right>
      <top/>
      <bottom style="medium">
        <color theme="0"/>
      </bottom>
      <diagonal/>
    </border>
    <border>
      <left/>
      <right style="thin">
        <color indexed="64"/>
      </right>
      <top/>
      <bottom style="medium">
        <color theme="0"/>
      </bottom>
      <diagonal/>
    </border>
    <border>
      <left style="mediumDashed">
        <color theme="0" tint="-0.499984740745262"/>
      </left>
      <right/>
      <top style="medium">
        <color theme="0"/>
      </top>
      <bottom/>
      <diagonal/>
    </border>
    <border>
      <left/>
      <right/>
      <top style="medium">
        <color theme="0"/>
      </top>
      <bottom/>
      <diagonal/>
    </border>
    <border>
      <left/>
      <right style="mediumDashed">
        <color theme="0" tint="-0.499984740745262"/>
      </right>
      <top style="medium">
        <color theme="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auto="1"/>
      </top>
      <bottom style="thin">
        <color auto="1"/>
      </bottom>
      <diagonal/>
    </border>
    <border>
      <left style="thin">
        <color theme="0"/>
      </left>
      <right style="thin">
        <color theme="0"/>
      </right>
      <top style="thin">
        <color theme="0" tint="-0.499984740745262"/>
      </top>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499984740745262"/>
      </bottom>
      <diagonal/>
    </border>
    <border>
      <left style="thin">
        <color theme="0"/>
      </left>
      <right/>
      <top style="thin">
        <color theme="0"/>
      </top>
      <bottom style="thin">
        <color theme="0" tint="-0.499984740745262"/>
      </bottom>
      <diagonal/>
    </border>
    <border>
      <left style="thin">
        <color theme="0"/>
      </left>
      <right style="thin">
        <color theme="0" tint="-0.499984740745262"/>
      </right>
      <top style="thin">
        <color theme="0"/>
      </top>
      <bottom style="thin">
        <color theme="0"/>
      </bottom>
      <diagonal/>
    </border>
    <border>
      <left style="thin">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top style="thin">
        <color theme="0" tint="-0.499984740745262"/>
      </top>
      <bottom style="dashed">
        <color theme="0" tint="-0.499984740745262"/>
      </bottom>
      <diagonal/>
    </border>
    <border>
      <left style="thin">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style="dashed">
        <color theme="0" tint="-0.499984740745262"/>
      </bottom>
      <diagonal/>
    </border>
    <border>
      <left style="thin">
        <color theme="0"/>
      </left>
      <right/>
      <top style="thin">
        <color theme="0"/>
      </top>
      <bottom/>
      <diagonal/>
    </border>
    <border>
      <left style="thin">
        <color theme="0" tint="-0.499984740745262"/>
      </left>
      <right style="dashed">
        <color theme="0" tint="-0.499984740745262"/>
      </right>
      <top style="dashed">
        <color theme="0" tint="-0.499984740745262"/>
      </top>
      <bottom style="thin">
        <color theme="0" tint="-0.499984740745262"/>
      </bottom>
      <diagonal/>
    </border>
    <border>
      <left style="dashed">
        <color theme="0" tint="-0.499984740745262"/>
      </left>
      <right style="dashed">
        <color theme="0" tint="-0.499984740745262"/>
      </right>
      <top style="dashed">
        <color theme="0" tint="-0.499984740745262"/>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top style="thin">
        <color theme="0" tint="-0.499984740745262"/>
      </top>
      <bottom/>
      <diagonal/>
    </border>
    <border>
      <left style="thin">
        <color theme="0" tint="-0.499984740745262"/>
      </left>
      <right/>
      <top style="dashed">
        <color theme="0" tint="-0.499984740745262"/>
      </top>
      <bottom style="dashed">
        <color theme="0" tint="-0.499984740745262"/>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ck">
        <color rgb="FFC00000"/>
      </left>
      <right/>
      <top/>
      <bottom/>
      <diagonal/>
    </border>
    <border>
      <left style="thick">
        <color rgb="FF0070C0"/>
      </left>
      <right/>
      <top/>
      <bottom/>
      <diagonal/>
    </border>
    <border>
      <left/>
      <right/>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tint="-0.34998626667073579"/>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499984740745262"/>
      </left>
      <right/>
      <top style="thin">
        <color theme="0" tint="-0.499984740745262"/>
      </top>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diagonal/>
    </border>
    <border>
      <left style="thin">
        <color theme="0" tint="-0.34998626667073579"/>
      </left>
      <right style="dashed">
        <color theme="0" tint="-0.34998626667073579"/>
      </right>
      <top style="dashed">
        <color theme="0" tint="-0.34998626667073579"/>
      </top>
      <bottom style="thin">
        <color theme="0" tint="-0.34998626667073579"/>
      </bottom>
      <diagonal/>
    </border>
    <border>
      <left style="thin">
        <color theme="0" tint="-0.499984740745262"/>
      </left>
      <right style="dashed">
        <color theme="0" tint="-0.499984740745262"/>
      </right>
      <top style="thin">
        <color theme="0" tint="-0.499984740745262"/>
      </top>
      <bottom/>
      <diagonal/>
    </border>
    <border>
      <left style="dashed">
        <color theme="0" tint="-0.499984740745262"/>
      </left>
      <right/>
      <top style="thin">
        <color theme="0" tint="-0.499984740745262"/>
      </top>
      <bottom/>
      <diagonal/>
    </border>
    <border>
      <left/>
      <right/>
      <top style="thin">
        <color theme="0" tint="-0.499984740745262"/>
      </top>
      <bottom/>
      <diagonal/>
    </border>
    <border>
      <left style="dashed">
        <color theme="0" tint="-0.499984740745262"/>
      </left>
      <right/>
      <top/>
      <bottom/>
      <diagonal/>
    </border>
    <border>
      <left style="dashed">
        <color theme="0" tint="-0.499984740745262"/>
      </left>
      <right/>
      <top/>
      <bottom style="thin">
        <color theme="0" tint="-0.499984740745262"/>
      </bottom>
      <diagonal/>
    </border>
    <border>
      <left style="thin">
        <color theme="0"/>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dashed">
        <color theme="0" tint="-0.34998626667073579"/>
      </bottom>
      <diagonal/>
    </border>
    <border>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right/>
      <top style="thin">
        <color theme="0"/>
      </top>
      <bottom/>
      <diagonal/>
    </border>
    <border>
      <left style="thin">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top style="thin">
        <color theme="0" tint="-0.34998626667073579"/>
      </top>
      <bottom/>
      <diagonal/>
    </border>
    <border>
      <left/>
      <right style="dashed">
        <color theme="0" tint="-0.34998626667073579"/>
      </right>
      <top style="thin">
        <color theme="0" tint="-0.34998626667073579"/>
      </top>
      <bottom/>
      <diagonal/>
    </border>
    <border>
      <left style="dashed">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dashed">
        <color theme="0" tint="-0.34998626667073579"/>
      </right>
      <top/>
      <bottom/>
      <diagonal/>
    </border>
    <border>
      <left style="dashed">
        <color theme="0" tint="-0.34998626667073579"/>
      </left>
      <right/>
      <top/>
      <bottom/>
      <diagonal/>
    </border>
    <border>
      <left style="thin">
        <color theme="0" tint="-0.34998626667073579"/>
      </left>
      <right/>
      <top style="dashed">
        <color theme="0" tint="-0.34998626667073579"/>
      </top>
      <bottom/>
      <diagonal/>
    </border>
    <border>
      <left/>
      <right/>
      <top style="dashed">
        <color theme="0" tint="-0.34998626667073579"/>
      </top>
      <bottom/>
      <diagonal/>
    </border>
    <border>
      <left/>
      <right style="thin">
        <color theme="0" tint="-0.34998626667073579"/>
      </right>
      <top style="dashed">
        <color theme="0" tint="-0.34998626667073579"/>
      </top>
      <bottom/>
      <diagonal/>
    </border>
    <border>
      <left style="thin">
        <color theme="0" tint="-0.34998626667073579"/>
      </left>
      <right/>
      <top/>
      <bottom style="thin">
        <color theme="0" tint="-0.34998626667073579"/>
      </bottom>
      <diagonal/>
    </border>
    <border>
      <left/>
      <right style="dashed">
        <color theme="0" tint="-0.34998626667073579"/>
      </right>
      <top/>
      <bottom style="thin">
        <color theme="0" tint="-0.34998626667073579"/>
      </bottom>
      <diagonal/>
    </border>
    <border>
      <left style="dashed">
        <color theme="0" tint="-0.34998626667073579"/>
      </left>
      <right/>
      <top/>
      <bottom style="thin">
        <color theme="0" tint="-0.34998626667073579"/>
      </bottom>
      <diagonal/>
    </border>
    <border>
      <left style="dashed">
        <color theme="0" tint="-0.34998626667073579"/>
      </left>
      <right style="thin">
        <color indexed="64"/>
      </right>
      <top style="dashed">
        <color theme="0" tint="-0.34998626667073579"/>
      </top>
      <bottom style="thin">
        <color theme="0" tint="-0.34998626667073579"/>
      </bottom>
      <diagonal/>
    </border>
    <border>
      <left style="thin">
        <color indexed="64"/>
      </left>
      <right style="thin">
        <color indexed="64"/>
      </right>
      <top style="dashed">
        <color theme="0" tint="-0.34998626667073579"/>
      </top>
      <bottom style="thin">
        <color theme="0" tint="-0.34998626667073579"/>
      </bottom>
      <diagonal/>
    </border>
    <border>
      <left style="thin">
        <color indexed="64"/>
      </left>
      <right style="thin">
        <color theme="0" tint="-0.34998626667073579"/>
      </right>
      <top style="dashed">
        <color theme="0" tint="-0.34998626667073579"/>
      </top>
      <bottom style="thin">
        <color theme="0" tint="-0.34998626667073579"/>
      </bottom>
      <diagonal/>
    </border>
    <border>
      <left style="thin">
        <color theme="0"/>
      </left>
      <right/>
      <top/>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thin">
        <color theme="0"/>
      </right>
      <top/>
      <bottom/>
      <diagonal/>
    </border>
    <border>
      <left style="thin">
        <color theme="0"/>
      </left>
      <right/>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right>
      <top style="thin">
        <color theme="0"/>
      </top>
      <bottom/>
      <diagonal/>
    </border>
    <border>
      <left/>
      <right style="thin">
        <color theme="0" tint="-0.34998626667073579"/>
      </right>
      <top/>
      <bottom style="thin">
        <color theme="0" tint="-0.34998626667073579"/>
      </bottom>
      <diagonal/>
    </border>
    <border>
      <left style="dashed">
        <color theme="0" tint="-0.499984740745262"/>
      </left>
      <right/>
      <top style="thin">
        <color theme="0"/>
      </top>
      <bottom style="dashed">
        <color theme="0" tint="-0.499984740745262"/>
      </bottom>
      <diagonal/>
    </border>
    <border>
      <left/>
      <right/>
      <top style="thin">
        <color theme="0"/>
      </top>
      <bottom style="dashed">
        <color theme="0" tint="-0.499984740745262"/>
      </bottom>
      <diagonal/>
    </border>
    <border>
      <left style="mediumDashed">
        <color theme="0" tint="-0.499984740745262"/>
      </left>
      <right/>
      <top/>
      <bottom/>
      <diagonal/>
    </border>
    <border>
      <left style="mediumDashed">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style="thin">
        <color theme="0" tint="-0.499984740745262"/>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indexed="64"/>
      </left>
      <right style="dashed">
        <color indexed="64"/>
      </right>
      <top style="dashed">
        <color indexed="64"/>
      </top>
      <bottom style="dashed">
        <color indexed="64"/>
      </bottom>
      <diagonal/>
    </border>
    <border>
      <left style="thin">
        <color theme="0"/>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right>
      <top style="thin">
        <color theme="0" tint="-0.499984740745262"/>
      </top>
      <bottom style="thin">
        <color theme="0" tint="-0.499984740745262"/>
      </bottom>
      <diagonal/>
    </border>
    <border>
      <left style="thin">
        <color theme="0" tint="-0.499984740745262"/>
      </left>
      <right/>
      <top style="thin">
        <color theme="0" tint="-0.499984740745262"/>
      </top>
      <bottom style="dashed">
        <color theme="0" tint="-0.499984740745262"/>
      </bottom>
      <diagonal/>
    </border>
    <border>
      <left/>
      <right/>
      <top style="thin">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34998626667073579"/>
      </bottom>
      <diagonal/>
    </border>
    <border>
      <left/>
      <right style="thin">
        <color theme="0"/>
      </right>
      <top style="thin">
        <color theme="0" tint="-0.499984740745262"/>
      </top>
      <bottom style="thin">
        <color theme="0" tint="-0.34998626667073579"/>
      </bottom>
      <diagonal/>
    </border>
    <border>
      <left/>
      <right style="thin">
        <color theme="0" tint="-0.499984740745262"/>
      </right>
      <top style="thin">
        <color theme="0"/>
      </top>
      <bottom style="thin">
        <color theme="0"/>
      </bottom>
      <diagonal/>
    </border>
    <border>
      <left style="dashed">
        <color theme="0" tint="-0.34998626667073579"/>
      </left>
      <right/>
      <top style="thin">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style="thin">
        <color theme="0" tint="-0.499984740745262"/>
      </right>
      <top style="thin">
        <color theme="0"/>
      </top>
      <bottom/>
      <diagonal/>
    </border>
    <border>
      <left style="dashed">
        <color theme="0" tint="-0.34998626667073579"/>
      </left>
      <right/>
      <top style="dashed">
        <color theme="0" tint="-0.34998626667073579"/>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style="dashed">
        <color theme="0" tint="-0.34998626667073579"/>
      </left>
      <right/>
      <top style="dashed">
        <color theme="0" tint="-0.34998626667073579"/>
      </top>
      <bottom style="thin">
        <color theme="0" tint="-0.34998626667073579"/>
      </bottom>
      <diagonal/>
    </border>
    <border>
      <left style="thin">
        <color theme="0"/>
      </left>
      <right/>
      <top/>
      <bottom style="thin">
        <color indexed="64"/>
      </bottom>
      <diagonal/>
    </border>
    <border>
      <left/>
      <right style="thin">
        <color theme="0"/>
      </right>
      <top style="thin">
        <color theme="0"/>
      </top>
      <bottom style="thin">
        <color theme="0" tint="-0.34998626667073579"/>
      </bottom>
      <diagonal/>
    </border>
    <border>
      <left style="thin">
        <color theme="0"/>
      </left>
      <right/>
      <top/>
      <bottom style="thin">
        <color theme="0" tint="-0.499984740745262"/>
      </bottom>
      <diagonal/>
    </border>
    <border>
      <left/>
      <right style="thin">
        <color theme="0"/>
      </right>
      <top/>
      <bottom style="thin">
        <color theme="0" tint="-0.499984740745262"/>
      </bottom>
      <diagonal/>
    </border>
    <border>
      <left style="dashed">
        <color theme="0" tint="-0.499984740745262"/>
      </left>
      <right/>
      <top style="dashed">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right/>
      <top style="thin">
        <color theme="0"/>
      </top>
      <bottom style="thin">
        <color theme="0" tint="-0.499984740745262"/>
      </bottom>
      <diagonal/>
    </border>
    <border>
      <left style="thin">
        <color theme="0" tint="-0.499984740745262"/>
      </left>
      <right/>
      <top style="thin">
        <color theme="0"/>
      </top>
      <bottom style="thin">
        <color theme="0"/>
      </bottom>
      <diagonal/>
    </border>
    <border>
      <left style="thin">
        <color theme="0" tint="-0.499984740745262"/>
      </left>
      <right/>
      <top style="thin">
        <color theme="0"/>
      </top>
      <bottom/>
      <diagonal/>
    </border>
    <border>
      <left style="thin">
        <color theme="0" tint="-0.499984740745262"/>
      </left>
      <right style="thin">
        <color theme="0"/>
      </right>
      <top style="thin">
        <color theme="0" tint="-0.499984740745262"/>
      </top>
      <bottom style="thin">
        <color theme="0"/>
      </bottom>
      <diagonal/>
    </border>
    <border>
      <left/>
      <right style="thin">
        <color theme="0"/>
      </right>
      <top/>
      <bottom style="thin">
        <color theme="0"/>
      </bottom>
      <diagonal/>
    </border>
    <border>
      <left style="thin">
        <color theme="0" tint="-0.499984740745262"/>
      </left>
      <right style="thin">
        <color theme="0"/>
      </right>
      <top/>
      <bottom style="thin">
        <color theme="0"/>
      </bottom>
      <diagonal/>
    </border>
    <border>
      <left style="thin">
        <color theme="0" tint="-0.499984740745262"/>
      </left>
      <right style="thin">
        <color theme="0"/>
      </right>
      <top style="thin">
        <color theme="0"/>
      </top>
      <bottom style="thin">
        <color theme="0"/>
      </bottom>
      <diagonal/>
    </border>
    <border>
      <left/>
      <right style="dashed">
        <color theme="0" tint="-0.499984740745262"/>
      </right>
      <top style="thin">
        <color theme="0" tint="-0.499984740745262"/>
      </top>
      <bottom style="dashed">
        <color theme="0" tint="-0.499984740745262"/>
      </bottom>
      <diagonal/>
    </border>
    <border>
      <left/>
      <right style="dashed">
        <color theme="0" tint="-0.499984740745262"/>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0" tint="-0.499984740745262"/>
      </bottom>
      <diagonal/>
    </border>
    <border>
      <left/>
      <right style="dashed">
        <color theme="0" tint="-0.499984740745262"/>
      </right>
      <top style="dashed">
        <color theme="0" tint="-0.499984740745262"/>
      </top>
      <bottom style="thin">
        <color theme="0" tint="-0.499984740745262"/>
      </bottom>
      <diagonal/>
    </border>
    <border>
      <left/>
      <right/>
      <top style="double">
        <color rgb="FFFF0000"/>
      </top>
      <bottom style="double">
        <color rgb="FFFF0000"/>
      </bottom>
      <diagonal/>
    </border>
    <border>
      <left style="dashed">
        <color theme="0" tint="-0.499984740745262"/>
      </left>
      <right style="dotted">
        <color theme="0" tint="-0.499984740745262"/>
      </right>
      <top style="thin">
        <color theme="0" tint="-0.499984740745262"/>
      </top>
      <bottom/>
      <diagonal/>
    </border>
    <border>
      <left style="dotted">
        <color theme="0" tint="-0.499984740745262"/>
      </left>
      <right style="thin">
        <color theme="0" tint="-0.499984740745262"/>
      </right>
      <top style="thin">
        <color theme="0" tint="-0.499984740745262"/>
      </top>
      <bottom style="dotted">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top style="dashed">
        <color theme="0" tint="-0.499984740745262"/>
      </top>
      <bottom/>
      <diagonal/>
    </border>
    <border>
      <left style="thin">
        <color theme="0" tint="-0.499984740745262"/>
      </left>
      <right/>
      <top style="dashed">
        <color theme="0" tint="-0.499984740745262"/>
      </top>
      <bottom/>
      <diagonal/>
    </border>
    <border>
      <left style="dashed">
        <color theme="0" tint="-0.499984740745262"/>
      </left>
      <right/>
      <top style="thin">
        <color theme="0" tint="-0.499984740745262"/>
      </top>
      <bottom style="thin">
        <color theme="0" tint="-0.499984740745262"/>
      </bottom>
      <diagonal/>
    </border>
    <border>
      <left/>
      <right/>
      <top style="thin">
        <color theme="0" tint="-0.499984740745262"/>
      </top>
      <bottom style="medium">
        <color theme="0"/>
      </bottom>
      <diagonal/>
    </border>
    <border>
      <left style="thin">
        <color theme="0"/>
      </left>
      <right style="thin">
        <color theme="0"/>
      </right>
      <top style="thin">
        <color theme="0" tint="-0.499984740745262"/>
      </top>
      <bottom style="thin">
        <color theme="0" tint="-0.499984740745262"/>
      </bottom>
      <diagonal/>
    </border>
    <border>
      <left style="thick">
        <color theme="0"/>
      </left>
      <right/>
      <top/>
      <bottom style="thick">
        <color theme="0"/>
      </bottom>
      <diagonal/>
    </border>
    <border>
      <left/>
      <right/>
      <top/>
      <bottom style="thick">
        <color theme="0"/>
      </bottom>
      <diagonal/>
    </border>
    <border>
      <left/>
      <right style="thin">
        <color theme="0" tint="-0.499984740745262"/>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style="mediumDashed">
        <color theme="0" tint="-0.499984740745262"/>
      </left>
      <right/>
      <top style="medium">
        <color theme="0"/>
      </top>
      <bottom style="thin">
        <color indexed="64"/>
      </bottom>
      <diagonal/>
    </border>
    <border>
      <left/>
      <right/>
      <top style="medium">
        <color theme="0"/>
      </top>
      <bottom style="thin">
        <color indexed="64"/>
      </bottom>
      <diagonal/>
    </border>
    <border>
      <left/>
      <right style="mediumDashed">
        <color theme="0" tint="-0.499984740745262"/>
      </right>
      <top style="medium">
        <color theme="0"/>
      </top>
      <bottom style="thin">
        <color indexed="64"/>
      </bottom>
      <diagonal/>
    </border>
    <border>
      <left/>
      <right/>
      <top style="thin">
        <color indexed="64"/>
      </top>
      <bottom/>
      <diagonal/>
    </border>
    <border>
      <left/>
      <right style="mediumDashed">
        <color theme="0" tint="-0.499984740745262"/>
      </right>
      <top/>
      <bottom style="medium">
        <color theme="0" tint="-0.499984740745262"/>
      </bottom>
      <diagonal/>
    </border>
    <border>
      <left/>
      <right style="dashed">
        <color indexed="64"/>
      </right>
      <top style="dashed">
        <color indexed="64"/>
      </top>
      <bottom style="dashed">
        <color indexed="64"/>
      </bottom>
      <diagonal/>
    </border>
    <border>
      <left style="thin">
        <color indexed="64"/>
      </left>
      <right style="dashed">
        <color indexed="64"/>
      </right>
      <top style="thin">
        <color theme="0"/>
      </top>
      <bottom/>
      <diagonal/>
    </border>
    <border>
      <left style="thin">
        <color theme="0"/>
      </left>
      <right style="dashed">
        <color indexed="64"/>
      </right>
      <top style="thin">
        <color theme="0"/>
      </top>
      <bottom style="thin">
        <color theme="0"/>
      </bottom>
      <diagonal/>
    </border>
    <border>
      <left style="dashed">
        <color indexed="64"/>
      </left>
      <right style="thin">
        <color theme="0"/>
      </right>
      <top style="thin">
        <color theme="0"/>
      </top>
      <bottom style="thin">
        <color theme="0"/>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theme="0" tint="-0.34998626667073579"/>
      </top>
      <bottom style="thin">
        <color indexed="64"/>
      </bottom>
      <diagonal/>
    </border>
    <border>
      <left style="medium">
        <color indexed="64"/>
      </left>
      <right style="medium">
        <color indexed="64"/>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thin">
        <color theme="0" tint="-0.499984740745262"/>
      </left>
      <right/>
      <top style="thin">
        <color theme="0" tint="-0.499984740745262"/>
      </top>
      <bottom style="thick">
        <color theme="0"/>
      </bottom>
      <diagonal/>
    </border>
    <border>
      <left/>
      <right/>
      <top style="thin">
        <color theme="0" tint="-0.499984740745262"/>
      </top>
      <bottom style="thick">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theme="0"/>
      </top>
      <bottom style="thin">
        <color theme="0" tint="-0.34998626667073579"/>
      </bottom>
      <diagonal/>
    </border>
    <border>
      <left/>
      <right style="thin">
        <color indexed="64"/>
      </right>
      <top style="thin">
        <color theme="0"/>
      </top>
      <bottom style="thin">
        <color theme="0"/>
      </bottom>
      <diagonal/>
    </border>
    <border>
      <left style="thin">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thin">
        <color theme="0" tint="-0.499984740745262"/>
      </right>
      <top style="thin">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thin">
        <color theme="0" tint="-0.499984740745262"/>
      </right>
      <top style="dashed">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thin">
        <color theme="0" tint="-0.499984740745262"/>
      </right>
      <top style="dashed">
        <color theme="0" tint="-0.499984740745262"/>
      </top>
      <bottom style="thin">
        <color theme="0" tint="-0.499984740745262"/>
      </bottom>
      <diagonal/>
    </border>
    <border>
      <left style="thin">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thin">
        <color theme="0" tint="-0.499984740745262"/>
      </right>
      <top style="dotted">
        <color theme="0" tint="-0.499984740745262"/>
      </top>
      <bottom style="thin">
        <color theme="0" tint="-0.499984740745262"/>
      </bottom>
      <diagonal/>
    </border>
    <border>
      <left style="thin">
        <color theme="0" tint="-0.34998626667073579"/>
      </left>
      <right style="dotted">
        <color theme="0" tint="-0.499984740745262"/>
      </right>
      <top style="thin">
        <color theme="0" tint="-0.499984740745262"/>
      </top>
      <bottom/>
      <diagonal/>
    </border>
    <border>
      <left style="dotted">
        <color theme="0" tint="-0.499984740745262"/>
      </left>
      <right style="dotted">
        <color theme="0" tint="-0.499984740745262"/>
      </right>
      <top style="thin">
        <color theme="0" tint="-0.499984740745262"/>
      </top>
      <bottom/>
      <diagonal/>
    </border>
    <border>
      <left style="dotted">
        <color theme="0" tint="-0.499984740745262"/>
      </left>
      <right style="thin">
        <color theme="0" tint="-0.34998626667073579"/>
      </right>
      <top style="thin">
        <color theme="0" tint="-0.499984740745262"/>
      </top>
      <bottom/>
      <diagonal/>
    </border>
    <border>
      <left style="thin">
        <color theme="0" tint="-0.34998626667073579"/>
      </left>
      <right style="dotted">
        <color theme="0" tint="-0.499984740745262"/>
      </right>
      <top/>
      <bottom/>
      <diagonal/>
    </border>
    <border>
      <left style="dotted">
        <color theme="0" tint="-0.499984740745262"/>
      </left>
      <right style="dotted">
        <color theme="0" tint="-0.499984740745262"/>
      </right>
      <top/>
      <bottom/>
      <diagonal/>
    </border>
    <border>
      <left style="dotted">
        <color theme="0" tint="-0.499984740745262"/>
      </left>
      <right style="thin">
        <color theme="0" tint="-0.34998626667073579"/>
      </right>
      <top/>
      <bottom/>
      <diagonal/>
    </border>
    <border>
      <left style="thin">
        <color theme="0" tint="-0.34998626667073579"/>
      </left>
      <right style="dotted">
        <color theme="0" tint="-0.499984740745262"/>
      </right>
      <top/>
      <bottom style="thin">
        <color theme="0" tint="-0.499984740745262"/>
      </bottom>
      <diagonal/>
    </border>
    <border>
      <left style="dotted">
        <color theme="0" tint="-0.499984740745262"/>
      </left>
      <right style="dotted">
        <color theme="0" tint="-0.499984740745262"/>
      </right>
      <top/>
      <bottom style="thin">
        <color theme="0" tint="-0.499984740745262"/>
      </bottom>
      <diagonal/>
    </border>
    <border>
      <left style="dotted">
        <color theme="0" tint="-0.499984740745262"/>
      </left>
      <right style="thin">
        <color theme="0" tint="-0.34998626667073579"/>
      </right>
      <top/>
      <bottom style="thin">
        <color theme="0" tint="-0.499984740745262"/>
      </bottom>
      <diagonal/>
    </border>
    <border>
      <left style="thin">
        <color theme="0" tint="-0.34998626667073579"/>
      </left>
      <right style="dotted">
        <color theme="0" tint="-0.499984740745262"/>
      </right>
      <top style="thin">
        <color theme="0" tint="-0.34998626667073579"/>
      </top>
      <bottom style="dotted">
        <color theme="0" tint="-0.499984740745262"/>
      </bottom>
      <diagonal/>
    </border>
    <border>
      <left style="dotted">
        <color theme="0" tint="-0.499984740745262"/>
      </left>
      <right style="dotted">
        <color theme="0" tint="-0.499984740745262"/>
      </right>
      <top style="thin">
        <color theme="0" tint="-0.34998626667073579"/>
      </top>
      <bottom style="dotted">
        <color theme="0" tint="-0.499984740745262"/>
      </bottom>
      <diagonal/>
    </border>
    <border>
      <left style="dotted">
        <color theme="0" tint="-0.499984740745262"/>
      </left>
      <right style="thin">
        <color theme="0" tint="-0.34998626667073579"/>
      </right>
      <top style="thin">
        <color theme="0" tint="-0.34998626667073579"/>
      </top>
      <bottom style="dotted">
        <color theme="0" tint="-0.499984740745262"/>
      </bottom>
      <diagonal/>
    </border>
    <border>
      <left style="thin">
        <color theme="0" tint="-0.34998626667073579"/>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34998626667073579"/>
      </right>
      <top style="dotted">
        <color theme="0" tint="-0.499984740745262"/>
      </top>
      <bottom style="dotted">
        <color theme="0" tint="-0.499984740745262"/>
      </bottom>
      <diagonal/>
    </border>
    <border>
      <left style="thin">
        <color theme="0" tint="-0.34998626667073579"/>
      </left>
      <right style="dotted">
        <color theme="0" tint="-0.499984740745262"/>
      </right>
      <top style="dotted">
        <color theme="0" tint="-0.499984740745262"/>
      </top>
      <bottom style="thin">
        <color theme="0" tint="-0.34998626667073579"/>
      </bottom>
      <diagonal/>
    </border>
    <border>
      <left style="dotted">
        <color theme="0" tint="-0.499984740745262"/>
      </left>
      <right style="dotted">
        <color theme="0" tint="-0.499984740745262"/>
      </right>
      <top style="dotted">
        <color theme="0" tint="-0.499984740745262"/>
      </top>
      <bottom style="thin">
        <color theme="0" tint="-0.34998626667073579"/>
      </bottom>
      <diagonal/>
    </border>
    <border>
      <left style="dotted">
        <color theme="0" tint="-0.499984740745262"/>
      </left>
      <right style="thin">
        <color theme="0" tint="-0.34998626667073579"/>
      </right>
      <top style="dotted">
        <color theme="0" tint="-0.499984740745262"/>
      </top>
      <bottom style="thin">
        <color theme="0" tint="-0.34998626667073579"/>
      </bottom>
      <diagonal/>
    </border>
    <border>
      <left style="thin">
        <color theme="0" tint="-0.499984740745262"/>
      </left>
      <right style="dotted">
        <color theme="0" tint="-0.34998626667073579"/>
      </right>
      <top style="thin">
        <color theme="0" tint="-0.499984740745262"/>
      </top>
      <bottom style="dashed">
        <color theme="0" tint="-0.34998626667073579"/>
      </bottom>
      <diagonal/>
    </border>
    <border>
      <left style="dotted">
        <color theme="0" tint="-0.34998626667073579"/>
      </left>
      <right style="dotted">
        <color theme="0" tint="-0.34998626667073579"/>
      </right>
      <top style="thin">
        <color theme="0" tint="-0.499984740745262"/>
      </top>
      <bottom style="dashed">
        <color theme="0" tint="-0.34998626667073579"/>
      </bottom>
      <diagonal/>
    </border>
    <border>
      <left style="dotted">
        <color theme="0" tint="-0.34998626667073579"/>
      </left>
      <right style="thin">
        <color theme="0" tint="-0.499984740745262"/>
      </right>
      <top style="thin">
        <color theme="0" tint="-0.499984740745262"/>
      </top>
      <bottom style="dashed">
        <color theme="0" tint="-0.34998626667073579"/>
      </bottom>
      <diagonal/>
    </border>
    <border>
      <left style="thin">
        <color theme="0" tint="-0.499984740745262"/>
      </left>
      <right style="dotted">
        <color theme="0" tint="-0.34998626667073579"/>
      </right>
      <top style="dashed">
        <color theme="0" tint="-0.34998626667073579"/>
      </top>
      <bottom style="dashed">
        <color theme="0" tint="-0.34998626667073579"/>
      </bottom>
      <diagonal/>
    </border>
    <border>
      <left style="dotted">
        <color theme="0" tint="-0.34998626667073579"/>
      </left>
      <right style="dotted">
        <color theme="0" tint="-0.34998626667073579"/>
      </right>
      <top style="dashed">
        <color theme="0" tint="-0.34998626667073579"/>
      </top>
      <bottom style="dashed">
        <color theme="0" tint="-0.34998626667073579"/>
      </bottom>
      <diagonal/>
    </border>
    <border>
      <left style="dotted">
        <color theme="0" tint="-0.34998626667073579"/>
      </left>
      <right style="thin">
        <color theme="0" tint="-0.499984740745262"/>
      </right>
      <top style="dashed">
        <color theme="0" tint="-0.34998626667073579"/>
      </top>
      <bottom style="dashed">
        <color theme="0" tint="-0.34998626667073579"/>
      </bottom>
      <diagonal/>
    </border>
    <border>
      <left style="thin">
        <color theme="0" tint="-0.499984740745262"/>
      </left>
      <right style="dotted">
        <color theme="0" tint="-0.34998626667073579"/>
      </right>
      <top style="dashed">
        <color theme="0" tint="-0.34998626667073579"/>
      </top>
      <bottom style="thin">
        <color theme="0" tint="-0.499984740745262"/>
      </bottom>
      <diagonal/>
    </border>
    <border>
      <left style="dotted">
        <color theme="0" tint="-0.34998626667073579"/>
      </left>
      <right style="dotted">
        <color theme="0" tint="-0.34998626667073579"/>
      </right>
      <top style="dashed">
        <color theme="0" tint="-0.34998626667073579"/>
      </top>
      <bottom style="thin">
        <color theme="0" tint="-0.499984740745262"/>
      </bottom>
      <diagonal/>
    </border>
    <border>
      <left style="dotted">
        <color theme="0" tint="-0.34998626667073579"/>
      </left>
      <right style="thin">
        <color theme="0" tint="-0.499984740745262"/>
      </right>
      <top style="dashed">
        <color theme="0" tint="-0.34998626667073579"/>
      </top>
      <bottom style="thin">
        <color theme="0" tint="-0.499984740745262"/>
      </bottom>
      <diagonal/>
    </border>
    <border>
      <left/>
      <right style="thin">
        <color theme="0"/>
      </right>
      <top style="thin">
        <color theme="0" tint="-0.499984740745262"/>
      </top>
      <bottom/>
      <diagonal/>
    </border>
    <border>
      <left/>
      <right style="thin">
        <color indexed="64"/>
      </right>
      <top/>
      <bottom style="dotted">
        <color theme="0" tint="-0.499984740745262"/>
      </bottom>
      <diagonal/>
    </border>
    <border>
      <left/>
      <right/>
      <top/>
      <bottom style="dotted">
        <color theme="0" tint="-0.499984740745262"/>
      </bottom>
      <diagonal/>
    </border>
    <border>
      <left style="thin">
        <color theme="0" tint="-0.499984740745262"/>
      </left>
      <right/>
      <top style="thin">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style="dotted">
        <color theme="0" tint="-0.499984740745262"/>
      </left>
      <right style="thin">
        <color theme="0" tint="-0.499984740745262"/>
      </right>
      <top/>
      <bottom style="thin">
        <color theme="0" tint="-0.499984740745262"/>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theme="0" tint="-0.499984740745262"/>
      </right>
      <top style="thin">
        <color theme="0" tint="-0.499984740745262"/>
      </top>
      <bottom style="thin">
        <color theme="0" tint="-0.499984740745262"/>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dashed">
        <color indexed="64"/>
      </left>
      <right/>
      <top style="dashed">
        <color indexed="64"/>
      </top>
      <bottom style="dashed">
        <color indexed="64"/>
      </bottom>
      <diagonal/>
    </border>
    <border>
      <left/>
      <right style="thin">
        <color indexed="64"/>
      </right>
      <top style="dashed">
        <color theme="0" tint="-0.499984740745262"/>
      </top>
      <bottom style="dashed">
        <color theme="0" tint="-0.499984740745262"/>
      </bottom>
      <diagonal/>
    </border>
  </borders>
  <cellStyleXfs count="11">
    <xf numFmtId="0" fontId="0" fillId="0" borderId="0"/>
    <xf numFmtId="9" fontId="1" fillId="0" borderId="0" applyFont="0" applyFill="0" applyBorder="0" applyAlignment="0" applyProtection="0"/>
    <xf numFmtId="0" fontId="1" fillId="0" borderId="0"/>
    <xf numFmtId="0" fontId="4" fillId="0" borderId="0"/>
    <xf numFmtId="0" fontId="1" fillId="0" borderId="0"/>
    <xf numFmtId="0" fontId="4" fillId="0" borderId="0"/>
    <xf numFmtId="0" fontId="1" fillId="0" borderId="0"/>
    <xf numFmtId="0" fontId="29" fillId="2" borderId="0" applyNumberFormat="0" applyBorder="0" applyAlignment="0" applyProtection="0"/>
    <xf numFmtId="44" fontId="4" fillId="0" borderId="0" applyFont="0" applyFill="0" applyBorder="0" applyAlignment="0" applyProtection="0"/>
    <xf numFmtId="0" fontId="48" fillId="0" borderId="0" applyNumberFormat="0" applyFill="0" applyBorder="0" applyAlignment="0" applyProtection="0">
      <alignment vertical="top"/>
      <protection locked="0"/>
    </xf>
    <xf numFmtId="0" fontId="1" fillId="0" borderId="0"/>
  </cellStyleXfs>
  <cellXfs count="1030">
    <xf numFmtId="0" fontId="0" fillId="0" borderId="0" xfId="0"/>
    <xf numFmtId="0" fontId="3" fillId="0" borderId="0" xfId="2" applyFont="1"/>
    <xf numFmtId="0" fontId="1" fillId="0" borderId="0" xfId="2"/>
    <xf numFmtId="0" fontId="5" fillId="4" borderId="8" xfId="3" applyFont="1" applyFill="1" applyBorder="1" applyAlignment="1">
      <alignment horizontal="center" vertical="center" wrapText="1"/>
    </xf>
    <xf numFmtId="0" fontId="6" fillId="0" borderId="0" xfId="2" applyFont="1" applyAlignment="1">
      <alignment horizontal="left"/>
    </xf>
    <xf numFmtId="0" fontId="7" fillId="5" borderId="0" xfId="3" applyFont="1" applyFill="1" applyBorder="1" applyAlignment="1">
      <alignment horizontal="center" vertical="center" wrapText="1"/>
    </xf>
    <xf numFmtId="0" fontId="7" fillId="3" borderId="20" xfId="3" applyFont="1" applyFill="1" applyBorder="1" applyAlignment="1">
      <alignment horizontal="center" vertical="center"/>
    </xf>
    <xf numFmtId="0" fontId="7" fillId="3" borderId="25" xfId="3" applyFont="1" applyFill="1" applyBorder="1" applyAlignment="1">
      <alignment horizontal="center" vertical="center" wrapText="1"/>
    </xf>
    <xf numFmtId="0" fontId="7" fillId="3" borderId="25" xfId="3" applyFont="1" applyFill="1" applyBorder="1" applyAlignment="1">
      <alignment horizontal="center" vertical="center"/>
    </xf>
    <xf numFmtId="0" fontId="7" fillId="3" borderId="20" xfId="3" applyFont="1" applyFill="1" applyBorder="1" applyAlignment="1">
      <alignment horizontal="center" vertical="center" wrapText="1"/>
    </xf>
    <xf numFmtId="0" fontId="7" fillId="3" borderId="27" xfId="3" applyFont="1" applyFill="1" applyBorder="1" applyAlignment="1">
      <alignment horizontal="center" vertical="center" wrapText="1"/>
    </xf>
    <xf numFmtId="0" fontId="7" fillId="3" borderId="27" xfId="3" applyFont="1" applyFill="1" applyBorder="1" applyAlignment="1">
      <alignment horizontal="center" vertical="center"/>
    </xf>
    <xf numFmtId="0" fontId="7" fillId="3" borderId="28" xfId="3" applyFont="1" applyFill="1" applyBorder="1" applyAlignment="1">
      <alignment horizontal="center" vertical="center"/>
    </xf>
    <xf numFmtId="3" fontId="4" fillId="0" borderId="30" xfId="3" applyNumberFormat="1" applyFont="1" applyFill="1" applyBorder="1" applyAlignment="1" applyProtection="1">
      <alignment horizontal="center" vertical="center"/>
      <protection locked="0"/>
    </xf>
    <xf numFmtId="3" fontId="4" fillId="0" borderId="31" xfId="3" applyNumberFormat="1" applyFont="1" applyFill="1" applyBorder="1" applyAlignment="1" applyProtection="1">
      <alignment horizontal="center" vertical="center"/>
      <protection locked="0"/>
    </xf>
    <xf numFmtId="3" fontId="4" fillId="0" borderId="34" xfId="3" applyNumberFormat="1" applyFont="1" applyFill="1" applyBorder="1" applyAlignment="1" applyProtection="1">
      <alignment horizontal="center" vertical="center"/>
      <protection locked="0"/>
    </xf>
    <xf numFmtId="0" fontId="7" fillId="3" borderId="36" xfId="3" applyFont="1" applyFill="1" applyBorder="1" applyAlignment="1">
      <alignment horizontal="right" vertical="center" wrapText="1"/>
    </xf>
    <xf numFmtId="0" fontId="6" fillId="0" borderId="0" xfId="2" applyFont="1"/>
    <xf numFmtId="0" fontId="7" fillId="3" borderId="29" xfId="3" applyFont="1" applyFill="1" applyBorder="1" applyAlignment="1">
      <alignment horizontal="center" vertical="center" wrapText="1"/>
    </xf>
    <xf numFmtId="0" fontId="7" fillId="3" borderId="29" xfId="2" applyFont="1" applyFill="1" applyBorder="1" applyAlignment="1">
      <alignment horizontal="center" vertical="center" wrapText="1"/>
    </xf>
    <xf numFmtId="3" fontId="4" fillId="0" borderId="44" xfId="3" applyNumberFormat="1" applyFont="1" applyFill="1" applyBorder="1" applyAlignment="1" applyProtection="1">
      <alignment horizontal="center" vertical="center"/>
      <protection locked="0"/>
    </xf>
    <xf numFmtId="0" fontId="7" fillId="3" borderId="36" xfId="3" applyFont="1" applyFill="1" applyBorder="1" applyAlignment="1">
      <alignment horizontal="center" vertical="center" wrapText="1"/>
    </xf>
    <xf numFmtId="0" fontId="1" fillId="0" borderId="0" xfId="2" applyAlignment="1">
      <alignment horizontal="center"/>
    </xf>
    <xf numFmtId="0" fontId="1" fillId="0" borderId="47" xfId="2" applyBorder="1"/>
    <xf numFmtId="0" fontId="1" fillId="0" borderId="0" xfId="2" applyBorder="1"/>
    <xf numFmtId="0" fontId="1" fillId="0" borderId="8" xfId="2" applyBorder="1"/>
    <xf numFmtId="0" fontId="1" fillId="0" borderId="48" xfId="2" applyBorder="1"/>
    <xf numFmtId="0" fontId="0" fillId="0" borderId="0" xfId="0" applyBorder="1"/>
    <xf numFmtId="0" fontId="7" fillId="3" borderId="13"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3" fillId="0" borderId="0" xfId="4" applyFont="1"/>
    <xf numFmtId="0" fontId="1" fillId="0" borderId="0" xfId="4"/>
    <xf numFmtId="0" fontId="1" fillId="0" borderId="0" xfId="4" applyBorder="1"/>
    <xf numFmtId="0" fontId="7" fillId="3" borderId="51" xfId="3" applyFont="1" applyFill="1" applyBorder="1" applyAlignment="1">
      <alignment horizontal="center" vertical="center" wrapText="1"/>
    </xf>
    <xf numFmtId="0" fontId="7" fillId="3" borderId="36" xfId="3" applyFont="1" applyFill="1" applyBorder="1" applyAlignment="1">
      <alignment horizontal="center" vertical="center"/>
    </xf>
    <xf numFmtId="3" fontId="16" fillId="3" borderId="20" xfId="3" applyNumberFormat="1" applyFont="1" applyFill="1" applyBorder="1" applyAlignment="1">
      <alignment horizontal="right" vertical="center" wrapText="1"/>
    </xf>
    <xf numFmtId="0" fontId="7" fillId="3" borderId="20" xfId="3" applyFont="1" applyFill="1" applyBorder="1" applyAlignment="1">
      <alignment horizontal="right" vertical="center" wrapText="1"/>
    </xf>
    <xf numFmtId="0" fontId="7" fillId="3" borderId="20" xfId="3" applyFont="1" applyFill="1" applyBorder="1" applyAlignment="1">
      <alignment horizontal="right" vertical="center"/>
    </xf>
    <xf numFmtId="0" fontId="7" fillId="3" borderId="36" xfId="3" applyFont="1" applyFill="1" applyBorder="1" applyAlignment="1">
      <alignment horizontal="right" vertical="center"/>
    </xf>
    <xf numFmtId="0" fontId="1" fillId="0" borderId="0" xfId="4" applyBorder="1" applyAlignment="1">
      <alignment vertical="center" wrapText="1"/>
    </xf>
    <xf numFmtId="0" fontId="7" fillId="3" borderId="0" xfId="3" applyFont="1" applyFill="1" applyBorder="1" applyAlignment="1">
      <alignment horizontal="right" vertical="center" wrapText="1"/>
    </xf>
    <xf numFmtId="0" fontId="1" fillId="0" borderId="0" xfId="4" applyFont="1"/>
    <xf numFmtId="0" fontId="18" fillId="0" borderId="0" xfId="0" applyFont="1"/>
    <xf numFmtId="0" fontId="7" fillId="3" borderId="50" xfId="3" applyFont="1" applyFill="1" applyBorder="1" applyAlignment="1">
      <alignment horizontal="center" vertical="center" wrapText="1"/>
    </xf>
    <xf numFmtId="0" fontId="7" fillId="3" borderId="12" xfId="3" applyFont="1" applyFill="1" applyBorder="1" applyAlignment="1">
      <alignment horizontal="center" vertical="center" wrapText="1"/>
    </xf>
    <xf numFmtId="0" fontId="4" fillId="3" borderId="91" xfId="3" applyFont="1" applyFill="1" applyBorder="1" applyAlignment="1" applyProtection="1">
      <alignment horizontal="center" vertical="center" wrapText="1"/>
      <protection locked="0"/>
    </xf>
    <xf numFmtId="0" fontId="4" fillId="3" borderId="92" xfId="3" applyFont="1" applyFill="1" applyBorder="1" applyAlignment="1" applyProtection="1">
      <alignment horizontal="center" vertical="center" wrapText="1"/>
      <protection locked="0"/>
    </xf>
    <xf numFmtId="0" fontId="4" fillId="0" borderId="44" xfId="3" applyFont="1" applyBorder="1" applyAlignment="1" applyProtection="1">
      <alignment horizontal="center"/>
      <protection locked="0"/>
    </xf>
    <xf numFmtId="3" fontId="4" fillId="5" borderId="44" xfId="3" applyNumberFormat="1" applyFont="1" applyFill="1" applyBorder="1" applyAlignment="1" applyProtection="1">
      <alignment horizontal="center" vertical="center" wrapText="1"/>
      <protection locked="0"/>
    </xf>
    <xf numFmtId="0" fontId="4" fillId="3" borderId="93" xfId="3" applyFont="1" applyFill="1" applyBorder="1" applyAlignment="1" applyProtection="1">
      <alignment horizontal="center" vertical="center" wrapText="1"/>
      <protection locked="0"/>
    </xf>
    <xf numFmtId="0" fontId="0" fillId="0" borderId="0" xfId="0" applyAlignment="1">
      <alignment horizontal="center"/>
    </xf>
    <xf numFmtId="1" fontId="4" fillId="5" borderId="55" xfId="1" applyNumberFormat="1" applyFont="1" applyFill="1" applyBorder="1" applyAlignment="1" applyProtection="1">
      <alignment horizontal="center" vertical="center"/>
      <protection locked="0"/>
    </xf>
    <xf numFmtId="1" fontId="4" fillId="0" borderId="44" xfId="1" applyNumberFormat="1" applyFont="1" applyFill="1" applyBorder="1" applyAlignment="1" applyProtection="1">
      <alignment horizontal="center" vertical="center"/>
      <protection locked="0"/>
    </xf>
    <xf numFmtId="1" fontId="4" fillId="0" borderId="44" xfId="1" applyNumberFormat="1" applyFont="1" applyBorder="1" applyAlignment="1" applyProtection="1">
      <alignment horizontal="center" vertical="center"/>
      <protection locked="0"/>
    </xf>
    <xf numFmtId="1" fontId="4" fillId="0" borderId="44" xfId="1" applyNumberFormat="1" applyFont="1" applyFill="1" applyBorder="1" applyAlignment="1" applyProtection="1">
      <alignment horizontal="center" vertical="center" wrapText="1"/>
      <protection locked="0"/>
    </xf>
    <xf numFmtId="1" fontId="4" fillId="5" borderId="44" xfId="1" applyNumberFormat="1" applyFont="1" applyFill="1" applyBorder="1" applyAlignment="1" applyProtection="1">
      <alignment horizontal="center" vertical="center" wrapText="1"/>
      <protection locked="0"/>
    </xf>
    <xf numFmtId="1" fontId="4" fillId="5" borderId="44" xfId="1" applyNumberFormat="1" applyFont="1" applyFill="1" applyBorder="1" applyAlignment="1" applyProtection="1">
      <alignment horizontal="center" vertical="center"/>
      <protection locked="0"/>
    </xf>
    <xf numFmtId="1" fontId="4" fillId="0" borderId="44" xfId="1" applyNumberFormat="1" applyFont="1" applyFill="1" applyBorder="1" applyAlignment="1" applyProtection="1">
      <alignment horizontal="center"/>
      <protection locked="0"/>
    </xf>
    <xf numFmtId="1" fontId="4" fillId="0" borderId="44" xfId="1" applyNumberFormat="1" applyFont="1" applyBorder="1" applyAlignment="1" applyProtection="1">
      <alignment horizontal="center"/>
      <protection locked="0"/>
    </xf>
    <xf numFmtId="0" fontId="7" fillId="3" borderId="99" xfId="3" applyFont="1" applyFill="1" applyBorder="1" applyAlignment="1">
      <alignment horizontal="center" vertical="center" wrapText="1"/>
    </xf>
    <xf numFmtId="0" fontId="5" fillId="4" borderId="0" xfId="3" applyFont="1" applyFill="1" applyBorder="1" applyAlignment="1">
      <alignment horizontal="center" vertical="center" wrapText="1"/>
    </xf>
    <xf numFmtId="0" fontId="21" fillId="0" borderId="103" xfId="5" applyFont="1" applyBorder="1" applyAlignment="1">
      <alignment horizontal="right" vertical="center"/>
    </xf>
    <xf numFmtId="0" fontId="21" fillId="0" borderId="0" xfId="5" applyFont="1" applyBorder="1" applyAlignment="1">
      <alignment horizontal="right" vertical="center"/>
    </xf>
    <xf numFmtId="0" fontId="22" fillId="0" borderId="104" xfId="5" applyFont="1" applyFill="1" applyBorder="1" applyAlignment="1">
      <alignment horizontal="center" vertical="center" wrapText="1"/>
    </xf>
    <xf numFmtId="0" fontId="7" fillId="3" borderId="50" xfId="3" applyFont="1" applyFill="1" applyBorder="1" applyAlignment="1">
      <alignment horizontal="center" vertical="center"/>
    </xf>
    <xf numFmtId="0" fontId="7" fillId="3" borderId="51" xfId="3" applyFont="1" applyFill="1" applyBorder="1" applyAlignment="1">
      <alignment horizontal="center" vertical="center"/>
    </xf>
    <xf numFmtId="0" fontId="13" fillId="3" borderId="50" xfId="3" applyFont="1" applyFill="1" applyBorder="1" applyAlignment="1">
      <alignment horizontal="center" vertical="center" wrapText="1"/>
    </xf>
    <xf numFmtId="0" fontId="4" fillId="0" borderId="120" xfId="3" applyFont="1" applyFill="1" applyBorder="1" applyAlignment="1" applyProtection="1">
      <alignment horizontal="center" vertical="center" wrapText="1"/>
      <protection locked="0"/>
    </xf>
    <xf numFmtId="0" fontId="4" fillId="0" borderId="121" xfId="3" applyFont="1" applyFill="1" applyBorder="1" applyAlignment="1" applyProtection="1">
      <alignment horizontal="center" vertical="center" wrapText="1"/>
      <protection locked="0"/>
    </xf>
    <xf numFmtId="0" fontId="4" fillId="0" borderId="123" xfId="3" applyFont="1" applyFill="1" applyBorder="1" applyAlignment="1" applyProtection="1">
      <alignment horizontal="center" vertical="center" wrapText="1"/>
      <protection locked="0"/>
    </xf>
    <xf numFmtId="0" fontId="1" fillId="0" borderId="0" xfId="6"/>
    <xf numFmtId="0" fontId="24" fillId="0" borderId="0" xfId="5" applyFont="1"/>
    <xf numFmtId="0" fontId="25" fillId="0" borderId="0" xfId="0" applyFont="1" applyAlignment="1"/>
    <xf numFmtId="0" fontId="7" fillId="8" borderId="96" xfId="3" applyFont="1" applyFill="1" applyBorder="1" applyAlignment="1">
      <alignment horizontal="center" vertical="center" wrapText="1"/>
    </xf>
    <xf numFmtId="0" fontId="4" fillId="0" borderId="127" xfId="3" applyFont="1" applyFill="1" applyBorder="1" applyAlignment="1">
      <alignment horizontal="center" vertical="center"/>
    </xf>
    <xf numFmtId="0" fontId="4" fillId="0" borderId="128" xfId="3" applyFont="1" applyFill="1" applyBorder="1" applyAlignment="1" applyProtection="1">
      <alignment horizontal="center" vertical="center"/>
      <protection locked="0"/>
    </xf>
    <xf numFmtId="1" fontId="4" fillId="0" borderId="128" xfId="3" applyNumberFormat="1" applyFont="1" applyFill="1" applyBorder="1" applyAlignment="1" applyProtection="1">
      <alignment horizontal="center" vertical="center"/>
      <protection locked="0"/>
    </xf>
    <xf numFmtId="0" fontId="4" fillId="0" borderId="129" xfId="3" applyFont="1" applyFill="1" applyBorder="1" applyAlignment="1" applyProtection="1">
      <alignment horizontal="center" vertical="center"/>
      <protection locked="0"/>
    </xf>
    <xf numFmtId="0" fontId="7" fillId="8" borderId="20" xfId="3" applyFont="1" applyFill="1" applyBorder="1" applyAlignment="1">
      <alignment horizontal="center" vertical="center" wrapText="1"/>
    </xf>
    <xf numFmtId="0" fontId="4" fillId="0" borderId="57" xfId="3" applyFont="1" applyFill="1" applyBorder="1" applyAlignment="1">
      <alignment horizontal="center" vertical="center"/>
    </xf>
    <xf numFmtId="1" fontId="4" fillId="0" borderId="44" xfId="3" applyNumberFormat="1" applyFont="1" applyFill="1" applyBorder="1" applyAlignment="1" applyProtection="1">
      <alignment horizontal="center" vertical="center" wrapText="1"/>
      <protection locked="0"/>
    </xf>
    <xf numFmtId="0" fontId="4" fillId="0" borderId="44" xfId="3" applyFont="1" applyFill="1" applyBorder="1" applyAlignment="1" applyProtection="1">
      <alignment horizontal="center" vertical="center"/>
      <protection locked="0"/>
    </xf>
    <xf numFmtId="0" fontId="4" fillId="0" borderId="44" xfId="3" applyFont="1" applyFill="1" applyBorder="1" applyAlignment="1" applyProtection="1">
      <alignment horizontal="center" vertical="center" wrapText="1"/>
      <protection locked="0"/>
    </xf>
    <xf numFmtId="0" fontId="4" fillId="0" borderId="121" xfId="3" applyFont="1" applyFill="1" applyBorder="1" applyAlignment="1" applyProtection="1">
      <alignment horizontal="center" vertical="center"/>
      <protection locked="0"/>
    </xf>
    <xf numFmtId="1" fontId="4" fillId="0" borderId="44" xfId="3" applyNumberFormat="1" applyFont="1" applyFill="1" applyBorder="1" applyAlignment="1" applyProtection="1">
      <alignment horizontal="center" vertical="center"/>
      <protection locked="0"/>
    </xf>
    <xf numFmtId="0" fontId="4" fillId="0" borderId="44" xfId="6" applyFont="1" applyFill="1" applyBorder="1" applyAlignment="1" applyProtection="1">
      <alignment horizontal="center" vertical="center"/>
      <protection locked="0"/>
    </xf>
    <xf numFmtId="0" fontId="4" fillId="0" borderId="57" xfId="3" applyFont="1" applyFill="1" applyBorder="1" applyAlignment="1" applyProtection="1">
      <alignment horizontal="center" vertical="center"/>
      <protection locked="0"/>
    </xf>
    <xf numFmtId="0" fontId="4" fillId="0" borderId="121" xfId="6" applyFont="1" applyFill="1" applyBorder="1" applyAlignment="1" applyProtection="1">
      <alignment horizontal="center" vertical="center"/>
      <protection locked="0"/>
    </xf>
    <xf numFmtId="1" fontId="4" fillId="0" borderId="44" xfId="6" applyNumberFormat="1" applyFont="1" applyFill="1" applyBorder="1" applyAlignment="1" applyProtection="1">
      <alignment horizontal="center" vertical="center"/>
      <protection locked="0"/>
    </xf>
    <xf numFmtId="3" fontId="4" fillId="0" borderId="44" xfId="6" applyNumberFormat="1" applyFont="1" applyFill="1" applyBorder="1" applyAlignment="1" applyProtection="1">
      <alignment horizontal="center" vertical="center"/>
      <protection locked="0"/>
    </xf>
    <xf numFmtId="3" fontId="4" fillId="0" borderId="121" xfId="6" applyNumberFormat="1" applyFont="1" applyFill="1" applyBorder="1" applyAlignment="1" applyProtection="1">
      <alignment horizontal="center" vertical="center"/>
      <protection locked="0"/>
    </xf>
    <xf numFmtId="0" fontId="4" fillId="0" borderId="59" xfId="3" applyFont="1" applyFill="1" applyBorder="1" applyAlignment="1" applyProtection="1">
      <alignment horizontal="center" vertical="center"/>
      <protection locked="0"/>
    </xf>
    <xf numFmtId="1" fontId="4" fillId="0" borderId="94" xfId="3" applyNumberFormat="1" applyFont="1" applyFill="1" applyBorder="1" applyAlignment="1" applyProtection="1">
      <alignment horizontal="center" vertical="center" wrapText="1"/>
      <protection locked="0"/>
    </xf>
    <xf numFmtId="0" fontId="4" fillId="0" borderId="94" xfId="3" applyFont="1" applyFill="1" applyBorder="1" applyAlignment="1" applyProtection="1">
      <alignment horizontal="center" vertical="center" wrapText="1"/>
      <protection locked="0"/>
    </xf>
    <xf numFmtId="0" fontId="4" fillId="0" borderId="130" xfId="3" applyFont="1" applyFill="1" applyBorder="1" applyAlignment="1" applyProtection="1">
      <alignment horizontal="center" vertical="center" wrapText="1"/>
      <protection locked="0"/>
    </xf>
    <xf numFmtId="0" fontId="4" fillId="0" borderId="94" xfId="3" applyFont="1" applyFill="1" applyBorder="1" applyAlignment="1">
      <alignment vertical="center" wrapText="1"/>
    </xf>
    <xf numFmtId="0" fontId="4" fillId="0" borderId="130" xfId="3" applyFont="1" applyFill="1" applyBorder="1" applyAlignment="1">
      <alignment vertical="center" wrapText="1"/>
    </xf>
    <xf numFmtId="0" fontId="1" fillId="0" borderId="70" xfId="6" applyFont="1" applyBorder="1" applyAlignment="1"/>
    <xf numFmtId="0" fontId="4" fillId="0" borderId="0" xfId="6" applyFont="1"/>
    <xf numFmtId="0" fontId="4" fillId="0" borderId="0" xfId="3" applyFont="1" applyFill="1" applyBorder="1" applyAlignment="1">
      <alignment vertical="center"/>
    </xf>
    <xf numFmtId="0" fontId="15" fillId="0" borderId="0" xfId="6" applyFont="1"/>
    <xf numFmtId="0" fontId="7" fillId="3" borderId="19" xfId="6" applyFont="1" applyFill="1" applyBorder="1" applyAlignment="1">
      <alignment horizontal="center" vertical="center" wrapText="1"/>
    </xf>
    <xf numFmtId="0" fontId="26" fillId="3" borderId="19" xfId="3" applyFont="1" applyFill="1" applyBorder="1" applyAlignment="1">
      <alignment horizontal="center" vertical="center" wrapText="1"/>
    </xf>
    <xf numFmtId="0" fontId="26" fillId="3" borderId="90" xfId="3" applyFont="1" applyFill="1" applyBorder="1" applyAlignment="1">
      <alignment horizontal="center" vertical="center" wrapText="1"/>
    </xf>
    <xf numFmtId="0" fontId="4" fillId="0" borderId="54" xfId="3" applyFont="1" applyFill="1" applyBorder="1" applyAlignment="1" applyProtection="1">
      <alignment horizontal="center" vertical="center"/>
      <protection locked="0"/>
    </xf>
    <xf numFmtId="1" fontId="4" fillId="0" borderId="55" xfId="3" applyNumberFormat="1" applyFont="1" applyFill="1" applyBorder="1" applyAlignment="1" applyProtection="1">
      <alignment horizontal="center" vertical="center"/>
      <protection locked="0"/>
    </xf>
    <xf numFmtId="1" fontId="4" fillId="0" borderId="120" xfId="3" applyNumberFormat="1" applyFont="1" applyFill="1" applyBorder="1" applyAlignment="1" applyProtection="1">
      <alignment horizontal="center" vertical="center"/>
      <protection locked="0"/>
    </xf>
    <xf numFmtId="1" fontId="4" fillId="0" borderId="121" xfId="3" applyNumberFormat="1" applyFont="1" applyFill="1" applyBorder="1" applyAlignment="1" applyProtection="1">
      <alignment horizontal="center" vertical="center"/>
      <protection locked="0"/>
    </xf>
    <xf numFmtId="1" fontId="4" fillId="0" borderId="121" xfId="6" applyNumberFormat="1" applyFont="1" applyFill="1" applyBorder="1" applyAlignment="1" applyProtection="1">
      <alignment horizontal="center" vertical="center"/>
      <protection locked="0"/>
    </xf>
    <xf numFmtId="1" fontId="4" fillId="0" borderId="130" xfId="3" applyNumberFormat="1" applyFont="1" applyFill="1" applyBorder="1" applyAlignment="1" applyProtection="1">
      <alignment horizontal="center" vertical="center" wrapText="1"/>
      <protection locked="0"/>
    </xf>
    <xf numFmtId="0" fontId="7" fillId="3" borderId="20" xfId="3" applyFont="1" applyFill="1" applyBorder="1" applyAlignment="1" applyProtection="1">
      <alignment horizontal="center" vertical="center" wrapText="1"/>
      <protection locked="0"/>
    </xf>
    <xf numFmtId="0" fontId="4" fillId="0" borderId="0" xfId="6" applyFont="1" applyAlignment="1"/>
    <xf numFmtId="0" fontId="4" fillId="0" borderId="30"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protection locked="0"/>
    </xf>
    <xf numFmtId="9" fontId="4" fillId="0" borderId="135" xfId="1" applyFont="1" applyBorder="1" applyAlignment="1">
      <alignment horizontal="center" vertical="center" wrapText="1"/>
    </xf>
    <xf numFmtId="0" fontId="4" fillId="0" borderId="33"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protection locked="0"/>
    </xf>
    <xf numFmtId="0" fontId="4" fillId="0" borderId="37" xfId="3" applyFont="1" applyBorder="1" applyAlignment="1">
      <alignment horizontal="center" vertical="center" wrapText="1"/>
    </xf>
    <xf numFmtId="3" fontId="4" fillId="0" borderId="31" xfId="3" applyNumberFormat="1" applyFont="1" applyBorder="1" applyAlignment="1" applyProtection="1">
      <alignment horizontal="center" vertical="center" wrapText="1"/>
      <protection locked="0"/>
    </xf>
    <xf numFmtId="3" fontId="4" fillId="0" borderId="33" xfId="3" applyNumberFormat="1" applyFont="1" applyFill="1" applyBorder="1" applyAlignment="1" applyProtection="1">
      <alignment horizontal="center" vertical="center" wrapText="1"/>
      <protection locked="0"/>
    </xf>
    <xf numFmtId="3" fontId="4" fillId="0" borderId="34" xfId="3" applyNumberFormat="1" applyFont="1" applyBorder="1" applyAlignment="1" applyProtection="1">
      <alignment horizontal="center" vertical="center" wrapText="1"/>
      <protection locked="0"/>
    </xf>
    <xf numFmtId="3" fontId="4" fillId="0" borderId="37" xfId="3" applyNumberFormat="1" applyFont="1" applyBorder="1" applyAlignment="1">
      <alignment horizontal="center" vertical="center"/>
    </xf>
    <xf numFmtId="3" fontId="4" fillId="0" borderId="38" xfId="3" applyNumberFormat="1" applyFont="1" applyBorder="1" applyAlignment="1">
      <alignment horizontal="center" vertical="center"/>
    </xf>
    <xf numFmtId="3" fontId="4" fillId="0" borderId="38" xfId="3" applyNumberFormat="1" applyFont="1" applyBorder="1" applyAlignment="1">
      <alignment horizontal="center" vertical="center" wrapText="1"/>
    </xf>
    <xf numFmtId="3" fontId="4" fillId="0" borderId="30" xfId="3" applyNumberFormat="1" applyFont="1" applyFill="1" applyBorder="1" applyAlignment="1" applyProtection="1">
      <alignment horizontal="center" wrapText="1"/>
      <protection locked="0"/>
    </xf>
    <xf numFmtId="3" fontId="4" fillId="0" borderId="31" xfId="3" applyNumberFormat="1" applyFont="1" applyFill="1" applyBorder="1" applyAlignment="1" applyProtection="1">
      <alignment horizontal="center"/>
      <protection locked="0"/>
    </xf>
    <xf numFmtId="3" fontId="4" fillId="0" borderId="31" xfId="3" applyNumberFormat="1" applyFont="1" applyBorder="1" applyAlignment="1" applyProtection="1">
      <alignment horizontal="center" wrapText="1"/>
      <protection locked="0"/>
    </xf>
    <xf numFmtId="3" fontId="4" fillId="0" borderId="33" xfId="3" applyNumberFormat="1" applyFont="1" applyFill="1" applyBorder="1" applyAlignment="1" applyProtection="1">
      <alignment horizontal="center"/>
      <protection locked="0"/>
    </xf>
    <xf numFmtId="3" fontId="4" fillId="0" borderId="34" xfId="3" applyNumberFormat="1" applyFont="1" applyFill="1" applyBorder="1" applyAlignment="1" applyProtection="1">
      <alignment horizontal="center"/>
      <protection locked="0"/>
    </xf>
    <xf numFmtId="3" fontId="4" fillId="0" borderId="34" xfId="3" applyNumberFormat="1" applyFont="1" applyBorder="1" applyAlignment="1" applyProtection="1">
      <alignment horizontal="center" wrapText="1"/>
      <protection locked="0"/>
    </xf>
    <xf numFmtId="3" fontId="4" fillId="0" borderId="37" xfId="3" applyNumberFormat="1" applyFont="1" applyBorder="1" applyAlignment="1">
      <alignment horizontal="center"/>
    </xf>
    <xf numFmtId="3" fontId="4" fillId="0" borderId="38" xfId="3" applyNumberFormat="1" applyFont="1" applyBorder="1" applyAlignment="1">
      <alignment horizontal="center" wrapText="1"/>
    </xf>
    <xf numFmtId="0" fontId="5" fillId="9" borderId="2" xfId="5" applyFont="1" applyFill="1" applyBorder="1" applyAlignment="1">
      <alignment horizontal="center" vertical="center" wrapText="1"/>
    </xf>
    <xf numFmtId="0" fontId="2" fillId="5" borderId="0" xfId="5" applyFont="1" applyFill="1" applyBorder="1" applyAlignment="1">
      <alignment vertical="center"/>
    </xf>
    <xf numFmtId="0" fontId="25" fillId="0" borderId="148" xfId="3" applyFont="1" applyBorder="1" applyAlignment="1"/>
    <xf numFmtId="0" fontId="25" fillId="0" borderId="0" xfId="3" applyFont="1" applyBorder="1" applyAlignment="1">
      <alignment wrapText="1"/>
    </xf>
    <xf numFmtId="0" fontId="25" fillId="0" borderId="0" xfId="5" applyFont="1"/>
    <xf numFmtId="0" fontId="25" fillId="0" borderId="0" xfId="5" applyFont="1" applyFill="1" applyBorder="1"/>
    <xf numFmtId="0" fontId="5" fillId="10" borderId="0" xfId="3" applyFont="1" applyFill="1" applyBorder="1" applyAlignment="1">
      <alignment horizontal="center" vertical="center" wrapText="1"/>
    </xf>
    <xf numFmtId="0" fontId="25" fillId="0" borderId="0" xfId="3" applyFont="1" applyBorder="1" applyAlignment="1"/>
    <xf numFmtId="0" fontId="25" fillId="0" borderId="0" xfId="5" applyFont="1" applyBorder="1" applyAlignment="1">
      <alignment horizontal="right" vertical="center"/>
    </xf>
    <xf numFmtId="0" fontId="25" fillId="0" borderId="0" xfId="5" applyFont="1" applyBorder="1" applyAlignment="1">
      <alignment vertical="center"/>
    </xf>
    <xf numFmtId="0" fontId="25" fillId="0" borderId="0" xfId="3" applyFont="1" applyBorder="1"/>
    <xf numFmtId="0" fontId="25" fillId="0" borderId="0" xfId="3" applyFont="1"/>
    <xf numFmtId="0" fontId="22" fillId="0" borderId="105" xfId="5" applyFont="1" applyFill="1" applyBorder="1" applyAlignment="1">
      <alignment horizontal="center" vertical="center" wrapText="1"/>
    </xf>
    <xf numFmtId="0" fontId="25" fillId="0" borderId="0" xfId="3" applyFont="1" applyBorder="1" applyAlignment="1">
      <alignment horizontal="right" vertical="center" wrapText="1"/>
    </xf>
    <xf numFmtId="0" fontId="25" fillId="0" borderId="0" xfId="3" applyFont="1" applyBorder="1" applyAlignment="1">
      <alignment horizontal="center" vertical="center" wrapText="1"/>
    </xf>
    <xf numFmtId="0" fontId="21" fillId="0" borderId="103" xfId="3" applyFont="1" applyBorder="1" applyAlignment="1">
      <alignment vertical="center"/>
    </xf>
    <xf numFmtId="0" fontId="21" fillId="0" borderId="0" xfId="3" applyFont="1" applyBorder="1" applyAlignment="1">
      <alignment vertical="center"/>
    </xf>
    <xf numFmtId="0" fontId="2" fillId="3" borderId="25" xfId="5" applyFont="1" applyFill="1" applyBorder="1" applyAlignment="1">
      <alignment horizontal="right" vertical="center"/>
    </xf>
    <xf numFmtId="0" fontId="2" fillId="3" borderId="51" xfId="3" applyFont="1" applyFill="1" applyBorder="1" applyAlignment="1">
      <alignment horizontal="center" vertical="center"/>
    </xf>
    <xf numFmtId="0" fontId="2" fillId="3" borderId="51" xfId="3" applyFont="1" applyFill="1" applyBorder="1" applyAlignment="1">
      <alignment horizontal="center" vertical="center" wrapText="1"/>
    </xf>
    <xf numFmtId="0" fontId="2" fillId="3" borderId="36" xfId="3" applyFont="1" applyFill="1" applyBorder="1" applyAlignment="1">
      <alignment horizontal="center" vertical="center"/>
    </xf>
    <xf numFmtId="0" fontId="25" fillId="5" borderId="0" xfId="5" applyFont="1" applyFill="1" applyBorder="1"/>
    <xf numFmtId="0" fontId="2" fillId="5" borderId="0" xfId="3" applyFont="1" applyFill="1" applyBorder="1" applyAlignment="1">
      <alignment horizontal="center" vertical="center"/>
    </xf>
    <xf numFmtId="164" fontId="25" fillId="5" borderId="0" xfId="3" applyNumberFormat="1" applyFont="1" applyFill="1" applyBorder="1" applyAlignment="1">
      <alignment horizontal="center" vertical="center" wrapText="1"/>
    </xf>
    <xf numFmtId="0" fontId="2" fillId="3" borderId="20" xfId="3" applyFont="1" applyFill="1" applyBorder="1" applyAlignment="1">
      <alignment horizontal="right" vertical="center" wrapText="1"/>
    </xf>
    <xf numFmtId="164" fontId="25" fillId="0" borderId="56" xfId="3" applyNumberFormat="1" applyFont="1" applyBorder="1" applyAlignment="1">
      <alignment horizontal="center" vertical="center"/>
    </xf>
    <xf numFmtId="0" fontId="25" fillId="5" borderId="0" xfId="3" applyFont="1" applyFill="1" applyBorder="1" applyAlignment="1">
      <alignment horizontal="center" vertical="center" wrapText="1"/>
    </xf>
    <xf numFmtId="0" fontId="2" fillId="3" borderId="20" xfId="3" applyFont="1" applyFill="1" applyBorder="1" applyAlignment="1">
      <alignment horizontal="right" vertical="center"/>
    </xf>
    <xf numFmtId="0" fontId="2" fillId="3" borderId="36" xfId="3" applyFont="1" applyFill="1" applyBorder="1" applyAlignment="1">
      <alignment horizontal="right" vertical="center"/>
    </xf>
    <xf numFmtId="10" fontId="25" fillId="5" borderId="152" xfId="3" applyNumberFormat="1" applyFont="1" applyFill="1" applyBorder="1" applyAlignment="1">
      <alignment horizontal="center" vertical="center" wrapText="1"/>
    </xf>
    <xf numFmtId="10" fontId="25" fillId="5" borderId="153" xfId="3" applyNumberFormat="1" applyFont="1" applyFill="1" applyBorder="1" applyAlignment="1">
      <alignment horizontal="center" vertical="center" wrapText="1"/>
    </xf>
    <xf numFmtId="0" fontId="2" fillId="5" borderId="0" xfId="3" applyFont="1" applyFill="1" applyBorder="1" applyAlignment="1">
      <alignment horizontal="center" vertical="center" wrapText="1"/>
    </xf>
    <xf numFmtId="164" fontId="25" fillId="5" borderId="0" xfId="5" applyNumberFormat="1" applyFont="1" applyFill="1" applyBorder="1" applyAlignment="1">
      <alignment horizontal="center" vertical="center"/>
    </xf>
    <xf numFmtId="0" fontId="25" fillId="0" borderId="62" xfId="5" applyFont="1" applyBorder="1" applyAlignment="1">
      <alignment horizontal="right" vertical="center"/>
    </xf>
    <xf numFmtId="0" fontId="24" fillId="0" borderId="0" xfId="3" applyFont="1"/>
    <xf numFmtId="0" fontId="2" fillId="3" borderId="155" xfId="5" applyFont="1" applyFill="1" applyBorder="1" applyAlignment="1">
      <alignment horizontal="center" vertical="center" wrapText="1"/>
    </xf>
    <xf numFmtId="0" fontId="25" fillId="5" borderId="0" xfId="5" applyFont="1" applyFill="1"/>
    <xf numFmtId="0" fontId="25" fillId="0" borderId="0" xfId="5" applyFont="1" applyBorder="1"/>
    <xf numFmtId="0" fontId="25" fillId="0" borderId="62" xfId="5" applyFont="1" applyBorder="1"/>
    <xf numFmtId="0" fontId="24" fillId="0" borderId="0" xfId="5" applyFont="1" applyBorder="1"/>
    <xf numFmtId="0" fontId="24" fillId="0" borderId="0" xfId="5" applyFont="1" applyBorder="1" applyAlignment="1">
      <alignment vertical="center" wrapText="1"/>
    </xf>
    <xf numFmtId="0" fontId="2" fillId="3" borderId="0" xfId="5" applyFont="1" applyFill="1" applyBorder="1" applyAlignment="1">
      <alignment horizontal="center" vertical="center" wrapText="1"/>
    </xf>
    <xf numFmtId="0" fontId="2" fillId="0" borderId="0" xfId="5" applyFont="1" applyFill="1" applyBorder="1" applyAlignment="1">
      <alignment horizontal="center" vertical="center" wrapText="1"/>
    </xf>
    <xf numFmtId="0" fontId="25" fillId="0" borderId="0" xfId="5" applyFont="1" applyFill="1" applyBorder="1" applyAlignment="1">
      <alignment horizontal="justify" vertical="center" wrapText="1"/>
    </xf>
    <xf numFmtId="0" fontId="24" fillId="0" borderId="0" xfId="5" applyFont="1" applyFill="1"/>
    <xf numFmtId="0" fontId="24" fillId="0" borderId="0" xfId="5" applyFont="1" applyFill="1" applyAlignment="1">
      <alignment vertical="center"/>
    </xf>
    <xf numFmtId="0" fontId="25" fillId="0" borderId="0" xfId="5" applyFont="1" applyFill="1"/>
    <xf numFmtId="0" fontId="24" fillId="5" borderId="0" xfId="3" applyFont="1" applyFill="1" applyAlignment="1">
      <alignment vertical="center" wrapText="1"/>
    </xf>
    <xf numFmtId="0" fontId="25" fillId="5" borderId="0" xfId="3" applyFont="1" applyFill="1" applyAlignment="1">
      <alignment vertical="center" wrapText="1"/>
    </xf>
    <xf numFmtId="0" fontId="2" fillId="3" borderId="50" xfId="5" applyFont="1" applyFill="1" applyBorder="1" applyAlignment="1">
      <alignment horizontal="right" vertical="center"/>
    </xf>
    <xf numFmtId="0" fontId="2" fillId="3" borderId="12" xfId="3" applyFont="1" applyFill="1" applyBorder="1" applyAlignment="1">
      <alignment horizontal="center" vertical="center" wrapText="1"/>
    </xf>
    <xf numFmtId="0" fontId="2" fillId="3" borderId="42" xfId="3" applyFont="1" applyFill="1" applyBorder="1" applyAlignment="1">
      <alignment horizontal="center" vertical="center"/>
    </xf>
    <xf numFmtId="164" fontId="25" fillId="0" borderId="113" xfId="3" applyNumberFormat="1" applyFont="1" applyBorder="1" applyAlignment="1">
      <alignment horizontal="center" vertical="center"/>
    </xf>
    <xf numFmtId="164" fontId="25" fillId="0" borderId="43" xfId="3" applyNumberFormat="1" applyFont="1" applyBorder="1" applyAlignment="1">
      <alignment horizontal="center" vertical="center"/>
    </xf>
    <xf numFmtId="0" fontId="25" fillId="5" borderId="0" xfId="3" applyFont="1" applyFill="1" applyBorder="1" applyAlignment="1">
      <alignment horizontal="center" vertical="center"/>
    </xf>
    <xf numFmtId="164" fontId="30" fillId="5" borderId="0" xfId="8" applyNumberFormat="1" applyFont="1" applyFill="1" applyBorder="1" applyAlignment="1">
      <alignment horizontal="center" vertical="center" wrapText="1"/>
    </xf>
    <xf numFmtId="9" fontId="30" fillId="5" borderId="0" xfId="3" applyNumberFormat="1" applyFont="1" applyFill="1" applyBorder="1" applyAlignment="1">
      <alignment horizontal="center" vertical="center" wrapText="1"/>
    </xf>
    <xf numFmtId="0" fontId="25" fillId="5" borderId="0" xfId="3" applyFont="1" applyFill="1" applyAlignment="1">
      <alignment horizontal="center" vertical="center"/>
    </xf>
    <xf numFmtId="164" fontId="25" fillId="0" borderId="163" xfId="3" applyNumberFormat="1" applyFont="1" applyBorder="1" applyAlignment="1">
      <alignment horizontal="center" vertical="center"/>
    </xf>
    <xf numFmtId="0" fontId="2" fillId="5" borderId="0" xfId="3" applyFont="1" applyFill="1" applyBorder="1" applyAlignment="1">
      <alignment vertical="center" wrapText="1"/>
    </xf>
    <xf numFmtId="10" fontId="25" fillId="5" borderId="156" xfId="3" applyNumberFormat="1" applyFont="1" applyFill="1" applyBorder="1" applyAlignment="1">
      <alignment horizontal="center" vertical="center" wrapText="1"/>
    </xf>
    <xf numFmtId="164" fontId="30" fillId="5" borderId="0" xfId="3" applyNumberFormat="1" applyFont="1" applyFill="1" applyBorder="1" applyAlignment="1">
      <alignment horizontal="center" vertical="center" wrapText="1"/>
    </xf>
    <xf numFmtId="165" fontId="25" fillId="5" borderId="0" xfId="8" applyNumberFormat="1" applyFont="1" applyFill="1" applyBorder="1" applyAlignment="1">
      <alignment vertical="center"/>
    </xf>
    <xf numFmtId="9" fontId="25" fillId="5" borderId="0" xfId="3" applyNumberFormat="1" applyFont="1" applyFill="1" applyBorder="1" applyAlignment="1">
      <alignment vertical="center" wrapText="1"/>
    </xf>
    <xf numFmtId="0" fontId="4" fillId="0" borderId="165" xfId="5" applyBorder="1"/>
    <xf numFmtId="0" fontId="4" fillId="0" borderId="0" xfId="5"/>
    <xf numFmtId="0" fontId="24" fillId="5" borderId="0" xfId="5" applyFont="1" applyFill="1" applyBorder="1" applyAlignment="1"/>
    <xf numFmtId="0" fontId="25" fillId="5" borderId="0" xfId="5" applyFont="1" applyFill="1" applyBorder="1" applyAlignment="1"/>
    <xf numFmtId="0" fontId="24" fillId="5" borderId="0" xfId="3" applyFont="1" applyFill="1" applyBorder="1" applyAlignment="1">
      <alignment vertical="center" wrapText="1"/>
    </xf>
    <xf numFmtId="0" fontId="32" fillId="5" borderId="0" xfId="3" applyFont="1" applyFill="1" applyBorder="1" applyAlignment="1">
      <alignment vertical="center" wrapText="1"/>
    </xf>
    <xf numFmtId="0" fontId="32" fillId="0" borderId="0" xfId="3" applyFont="1" applyFill="1" applyBorder="1" applyAlignment="1">
      <alignment vertical="center" wrapText="1"/>
    </xf>
    <xf numFmtId="0" fontId="2" fillId="0" borderId="0" xfId="3" applyFont="1" applyFill="1" applyBorder="1" applyAlignment="1">
      <alignment vertical="center" wrapText="1"/>
    </xf>
    <xf numFmtId="0" fontId="0" fillId="0" borderId="0" xfId="0" applyAlignment="1">
      <alignment vertical="center"/>
    </xf>
    <xf numFmtId="0" fontId="22" fillId="0" borderId="0" xfId="5" applyFont="1" applyFill="1" applyBorder="1" applyAlignment="1">
      <alignment horizontal="center" vertical="center" wrapText="1"/>
    </xf>
    <xf numFmtId="0" fontId="7" fillId="3" borderId="178" xfId="3" applyFont="1" applyFill="1" applyBorder="1" applyAlignment="1">
      <alignment horizontal="center" vertical="center" wrapText="1"/>
    </xf>
    <xf numFmtId="0" fontId="0" fillId="0" borderId="0" xfId="0" applyFill="1" applyAlignment="1">
      <alignment vertical="center"/>
    </xf>
    <xf numFmtId="0" fontId="4" fillId="0" borderId="109" xfId="3" applyFont="1" applyFill="1" applyBorder="1" applyAlignment="1">
      <alignment horizontal="center" vertical="center" wrapText="1"/>
    </xf>
    <xf numFmtId="0" fontId="35" fillId="0" borderId="0" xfId="0" applyFont="1" applyFill="1" applyAlignment="1">
      <alignment vertical="center"/>
    </xf>
    <xf numFmtId="0" fontId="4" fillId="0" borderId="9" xfId="3" applyFont="1" applyFill="1" applyBorder="1" applyAlignment="1" applyProtection="1">
      <alignment vertical="center" wrapText="1" shrinkToFit="1"/>
      <protection locked="0"/>
    </xf>
    <xf numFmtId="14" fontId="4" fillId="0" borderId="9" xfId="3" applyNumberFormat="1" applyFont="1" applyFill="1" applyBorder="1" applyAlignment="1" applyProtection="1">
      <alignment vertical="center" wrapText="1" shrinkToFit="1"/>
      <protection locked="0"/>
    </xf>
    <xf numFmtId="0" fontId="36" fillId="0" borderId="0" xfId="3" applyFont="1" applyBorder="1" applyAlignment="1">
      <alignment horizontal="center" vertical="center"/>
    </xf>
    <xf numFmtId="0" fontId="14" fillId="0" borderId="0" xfId="0" applyFont="1" applyAlignment="1">
      <alignment vertical="center"/>
    </xf>
    <xf numFmtId="0" fontId="4" fillId="0" borderId="124" xfId="3" applyFont="1" applyBorder="1"/>
    <xf numFmtId="0" fontId="8" fillId="0" borderId="125" xfId="3" applyFont="1" applyBorder="1"/>
    <xf numFmtId="0" fontId="4" fillId="0" borderId="125" xfId="3" applyFont="1" applyBorder="1"/>
    <xf numFmtId="0" fontId="4" fillId="0" borderId="126" xfId="3" applyFont="1" applyBorder="1"/>
    <xf numFmtId="0" fontId="4" fillId="0" borderId="0" xfId="3" applyFont="1"/>
    <xf numFmtId="0" fontId="37" fillId="0" borderId="124" xfId="3" applyFont="1" applyBorder="1"/>
    <xf numFmtId="0" fontId="4" fillId="0" borderId="183" xfId="3" applyFont="1" applyBorder="1"/>
    <xf numFmtId="0" fontId="4" fillId="0" borderId="0" xfId="3" applyFont="1" applyBorder="1" applyAlignment="1">
      <alignment horizontal="left" vertical="center"/>
    </xf>
    <xf numFmtId="0" fontId="4" fillId="0" borderId="0" xfId="3" applyFont="1" applyBorder="1"/>
    <xf numFmtId="0" fontId="4" fillId="0" borderId="184" xfId="3" applyFont="1" applyBorder="1"/>
    <xf numFmtId="0" fontId="17" fillId="0" borderId="183" xfId="3" applyFont="1" applyBorder="1"/>
    <xf numFmtId="0" fontId="17" fillId="0" borderId="0" xfId="3" applyFont="1" applyBorder="1"/>
    <xf numFmtId="0" fontId="4" fillId="0" borderId="187" xfId="3" applyFont="1" applyBorder="1" applyAlignment="1">
      <alignment horizontal="center"/>
    </xf>
    <xf numFmtId="0" fontId="4" fillId="0" borderId="190" xfId="3" applyFont="1" applyBorder="1" applyAlignment="1">
      <alignment horizontal="center"/>
    </xf>
    <xf numFmtId="0" fontId="4" fillId="0" borderId="191" xfId="3" applyFont="1" applyBorder="1" applyAlignment="1">
      <alignment horizontal="center"/>
    </xf>
    <xf numFmtId="0" fontId="4" fillId="0" borderId="192" xfId="3" applyFont="1" applyBorder="1" applyAlignment="1">
      <alignment horizontal="center"/>
    </xf>
    <xf numFmtId="0" fontId="4" fillId="0" borderId="193" xfId="3" applyFont="1" applyBorder="1" applyAlignment="1">
      <alignment horizontal="center"/>
    </xf>
    <xf numFmtId="0" fontId="4" fillId="0" borderId="194" xfId="3" applyFont="1" applyBorder="1" applyAlignment="1">
      <alignment horizontal="center"/>
    </xf>
    <xf numFmtId="0" fontId="0" fillId="0" borderId="195" xfId="0" applyFill="1" applyBorder="1"/>
    <xf numFmtId="0" fontId="0" fillId="0" borderId="196" xfId="0" applyFill="1" applyBorder="1"/>
    <xf numFmtId="0" fontId="15" fillId="0" borderId="197" xfId="3" applyFont="1" applyBorder="1"/>
    <xf numFmtId="0" fontId="17" fillId="0" borderId="198" xfId="3" applyFont="1" applyBorder="1"/>
    <xf numFmtId="0" fontId="4" fillId="0" borderId="198" xfId="3" applyFont="1" applyBorder="1"/>
    <xf numFmtId="0" fontId="4" fillId="0" borderId="199" xfId="3" applyFont="1" applyBorder="1"/>
    <xf numFmtId="0" fontId="17" fillId="0" borderId="125" xfId="3" applyFont="1" applyBorder="1"/>
    <xf numFmtId="0" fontId="4" fillId="0" borderId="197" xfId="3" applyFont="1" applyBorder="1"/>
    <xf numFmtId="0" fontId="17" fillId="0" borderId="197" xfId="3" applyFont="1" applyBorder="1"/>
    <xf numFmtId="0" fontId="0" fillId="0" borderId="200" xfId="0" applyFill="1" applyBorder="1"/>
    <xf numFmtId="0" fontId="4" fillId="0" borderId="201" xfId="3" applyFont="1" applyBorder="1" applyAlignment="1">
      <alignment horizontal="center"/>
    </xf>
    <xf numFmtId="0" fontId="17" fillId="0" borderId="202" xfId="3" applyFont="1" applyBorder="1"/>
    <xf numFmtId="0" fontId="39" fillId="10" borderId="0" xfId="3" applyFont="1" applyFill="1" applyAlignment="1">
      <alignment wrapText="1"/>
    </xf>
    <xf numFmtId="0" fontId="39" fillId="10" borderId="0" xfId="3" applyFont="1" applyFill="1" applyBorder="1" applyAlignment="1">
      <alignment wrapText="1"/>
    </xf>
    <xf numFmtId="0" fontId="39" fillId="10" borderId="198" xfId="3" applyFont="1" applyFill="1" applyBorder="1" applyAlignment="1"/>
    <xf numFmtId="0" fontId="25" fillId="0" borderId="0" xfId="3" applyFont="1" applyAlignment="1">
      <alignment wrapText="1"/>
    </xf>
    <xf numFmtId="0" fontId="40" fillId="0" borderId="0" xfId="3" applyFont="1" applyAlignment="1">
      <alignment vertical="center"/>
    </xf>
    <xf numFmtId="0" fontId="23" fillId="0" borderId="0" xfId="3" applyFont="1" applyBorder="1"/>
    <xf numFmtId="0" fontId="23" fillId="0" borderId="0" xfId="3" applyFont="1"/>
    <xf numFmtId="0" fontId="23" fillId="0" borderId="0" xfId="3" applyFont="1" applyBorder="1" applyAlignment="1"/>
    <xf numFmtId="0" fontId="23" fillId="0" borderId="0" xfId="3" applyFont="1" applyAlignment="1"/>
    <xf numFmtId="0" fontId="45" fillId="10" borderId="0" xfId="3" applyFont="1" applyFill="1" applyBorder="1" applyAlignment="1">
      <alignment vertical="center" wrapText="1"/>
    </xf>
    <xf numFmtId="0" fontId="23" fillId="4" borderId="0" xfId="3" applyFont="1" applyFill="1"/>
    <xf numFmtId="0" fontId="47" fillId="0" borderId="0" xfId="3" applyFont="1" applyFill="1" applyBorder="1" applyAlignment="1">
      <alignment horizontal="left" vertical="center" textRotation="90" wrapText="1"/>
    </xf>
    <xf numFmtId="0" fontId="23" fillId="0" borderId="0" xfId="3" applyFont="1" applyAlignment="1">
      <alignment horizontal="left" vertical="center"/>
    </xf>
    <xf numFmtId="0" fontId="47" fillId="0" borderId="151" xfId="3" applyFont="1" applyFill="1" applyBorder="1" applyAlignment="1">
      <alignment vertical="center" textRotation="90" wrapText="1"/>
    </xf>
    <xf numFmtId="0" fontId="23" fillId="0" borderId="0" xfId="3" applyFont="1" applyAlignment="1">
      <alignment vertical="center"/>
    </xf>
    <xf numFmtId="0" fontId="23" fillId="0" borderId="0" xfId="3" applyFont="1" applyBorder="1" applyAlignment="1">
      <alignment vertical="center"/>
    </xf>
    <xf numFmtId="0" fontId="23" fillId="0" borderId="151" xfId="3" applyFont="1" applyFill="1" applyBorder="1" applyAlignment="1">
      <alignment vertical="center"/>
    </xf>
    <xf numFmtId="0" fontId="23" fillId="0" borderId="0" xfId="3" applyFont="1" applyBorder="1" applyAlignment="1">
      <alignment horizontal="left" vertical="center"/>
    </xf>
    <xf numFmtId="0" fontId="50" fillId="0" borderId="0" xfId="3" applyFont="1" applyBorder="1" applyAlignment="1">
      <alignment horizontal="justify" vertical="center" wrapText="1"/>
    </xf>
    <xf numFmtId="0" fontId="51" fillId="0" borderId="0" xfId="3" applyFont="1" applyBorder="1" applyAlignment="1">
      <alignment horizontal="justify" vertical="center" wrapText="1"/>
    </xf>
    <xf numFmtId="0" fontId="23" fillId="0" borderId="0" xfId="3" applyFont="1" applyBorder="1" applyAlignment="1">
      <alignment horizontal="justify" vertical="center" wrapText="1"/>
    </xf>
    <xf numFmtId="0" fontId="23" fillId="0" borderId="0" xfId="3" applyFont="1" applyFill="1" applyBorder="1" applyAlignment="1">
      <alignment vertical="center"/>
    </xf>
    <xf numFmtId="0" fontId="23" fillId="0" borderId="0" xfId="3" applyFont="1" applyBorder="1" applyAlignment="1">
      <alignment vertical="center" wrapText="1"/>
    </xf>
    <xf numFmtId="0" fontId="55" fillId="0" borderId="0" xfId="0" applyFont="1"/>
    <xf numFmtId="0" fontId="56" fillId="0" borderId="0" xfId="0" applyFont="1"/>
    <xf numFmtId="0" fontId="57" fillId="0" borderId="0" xfId="0" applyFont="1"/>
    <xf numFmtId="0" fontId="58" fillId="0" borderId="0" xfId="0" applyFont="1"/>
    <xf numFmtId="0" fontId="7" fillId="3" borderId="26"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5" xfId="3" applyFont="1" applyFill="1" applyBorder="1" applyAlignment="1">
      <alignment horizontal="center" vertical="center" wrapText="1"/>
    </xf>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4" fillId="0" borderId="38" xfId="3" applyFont="1" applyBorder="1" applyAlignment="1">
      <alignment horizontal="center" vertical="center" wrapText="1"/>
    </xf>
    <xf numFmtId="3" fontId="4" fillId="0" borderId="38" xfId="3" applyNumberFormat="1" applyFont="1" applyBorder="1" applyAlignment="1">
      <alignment horizontal="center"/>
    </xf>
    <xf numFmtId="0" fontId="24" fillId="0" borderId="159" xfId="5" applyFont="1" applyBorder="1" applyAlignment="1">
      <alignment horizontal="left" vertical="center" wrapText="1"/>
    </xf>
    <xf numFmtId="0" fontId="4" fillId="0" borderId="124" xfId="0" applyFont="1" applyBorder="1"/>
    <xf numFmtId="0" fontId="4" fillId="0" borderId="125" xfId="0" applyFont="1" applyBorder="1"/>
    <xf numFmtId="0" fontId="4" fillId="0" borderId="126" xfId="0" applyFont="1" applyBorder="1"/>
    <xf numFmtId="0" fontId="4" fillId="0" borderId="183" xfId="0" applyFont="1" applyBorder="1"/>
    <xf numFmtId="0" fontId="36" fillId="0" borderId="0" xfId="0" applyFont="1" applyBorder="1"/>
    <xf numFmtId="0" fontId="10" fillId="0" borderId="0" xfId="0" applyFont="1" applyBorder="1"/>
    <xf numFmtId="0" fontId="10" fillId="0" borderId="184" xfId="0" applyFont="1" applyBorder="1"/>
    <xf numFmtId="0" fontId="36" fillId="0" borderId="0" xfId="0" applyFont="1" applyBorder="1" applyAlignment="1">
      <alignment wrapText="1"/>
    </xf>
    <xf numFmtId="0" fontId="59" fillId="11" borderId="0" xfId="0" applyFont="1" applyFill="1" applyBorder="1"/>
    <xf numFmtId="0" fontId="59" fillId="12" borderId="0" xfId="0" applyFont="1" applyFill="1" applyBorder="1"/>
    <xf numFmtId="0" fontId="60" fillId="0" borderId="0" xfId="0" applyFont="1" applyBorder="1"/>
    <xf numFmtId="0" fontId="23" fillId="0" borderId="0" xfId="0" applyFont="1" applyBorder="1"/>
    <xf numFmtId="0" fontId="4" fillId="0" borderId="0" xfId="0" applyFont="1" applyBorder="1"/>
    <xf numFmtId="0" fontId="61" fillId="0" borderId="184" xfId="0" applyFont="1" applyFill="1" applyBorder="1"/>
    <xf numFmtId="0" fontId="8" fillId="0" borderId="0" xfId="3" applyFont="1" applyBorder="1"/>
    <xf numFmtId="0" fontId="4" fillId="6" borderId="0" xfId="3" applyFont="1" applyFill="1" applyBorder="1"/>
    <xf numFmtId="0" fontId="4" fillId="11" borderId="0" xfId="3" applyFont="1" applyFill="1" applyBorder="1"/>
    <xf numFmtId="0" fontId="4" fillId="12" borderId="0" xfId="3" applyFont="1" applyFill="1" applyBorder="1"/>
    <xf numFmtId="0" fontId="59" fillId="13" borderId="0" xfId="0" applyFont="1" applyFill="1" applyBorder="1"/>
    <xf numFmtId="0" fontId="59" fillId="14" borderId="0" xfId="0" applyFont="1" applyFill="1" applyBorder="1"/>
    <xf numFmtId="0" fontId="1" fillId="0" borderId="0" xfId="2" applyAlignment="1">
      <alignment vertical="center"/>
    </xf>
    <xf numFmtId="0" fontId="1" fillId="0" borderId="16" xfId="2" applyBorder="1" applyAlignment="1">
      <alignment vertical="center" wrapText="1"/>
    </xf>
    <xf numFmtId="0" fontId="1" fillId="0" borderId="17" xfId="2" applyBorder="1" applyAlignment="1">
      <alignment vertical="center" wrapText="1"/>
    </xf>
    <xf numFmtId="0" fontId="1" fillId="0" borderId="40" xfId="2" applyBorder="1" applyAlignment="1">
      <alignment vertical="center" wrapText="1"/>
    </xf>
    <xf numFmtId="0" fontId="64" fillId="0" borderId="9" xfId="2" applyFont="1" applyBorder="1" applyAlignment="1">
      <alignment horizontal="center" vertical="center" wrapText="1"/>
    </xf>
    <xf numFmtId="0" fontId="64" fillId="0" borderId="41" xfId="2" applyFont="1" applyBorder="1" applyAlignment="1">
      <alignment horizontal="center" vertical="center" wrapText="1"/>
    </xf>
    <xf numFmtId="0" fontId="1" fillId="0" borderId="108" xfId="4" applyBorder="1" applyAlignment="1">
      <alignment vertical="center"/>
    </xf>
    <xf numFmtId="0" fontId="1" fillId="0" borderId="107" xfId="4" applyFont="1" applyBorder="1" applyAlignment="1">
      <alignment vertical="center" wrapText="1"/>
    </xf>
    <xf numFmtId="0" fontId="1" fillId="0" borderId="41" xfId="2" applyBorder="1" applyAlignment="1">
      <alignment wrapText="1"/>
    </xf>
    <xf numFmtId="0" fontId="23" fillId="0" borderId="16" xfId="5" applyFont="1" applyBorder="1" applyAlignment="1">
      <alignment vertical="center"/>
    </xf>
    <xf numFmtId="0" fontId="23" fillId="0" borderId="41" xfId="5" applyFont="1" applyBorder="1" applyAlignment="1">
      <alignment vertical="center"/>
    </xf>
    <xf numFmtId="0" fontId="0" fillId="0" borderId="41" xfId="0" applyBorder="1" applyAlignment="1">
      <alignment vertical="center" wrapText="1"/>
    </xf>
    <xf numFmtId="0" fontId="64" fillId="0" borderId="39" xfId="2" applyFont="1" applyBorder="1" applyAlignment="1">
      <alignment horizontal="center" vertical="center" wrapText="1"/>
    </xf>
    <xf numFmtId="0" fontId="64" fillId="0" borderId="40" xfId="2" applyFont="1" applyBorder="1" applyAlignment="1">
      <alignment horizontal="center" vertical="center" wrapText="1"/>
    </xf>
    <xf numFmtId="0" fontId="7" fillId="3" borderId="19" xfId="3" applyFont="1" applyFill="1" applyBorder="1" applyAlignment="1">
      <alignment horizontal="center" vertical="center" wrapText="1"/>
    </xf>
    <xf numFmtId="0" fontId="7" fillId="3" borderId="20" xfId="3"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7" fillId="3" borderId="0" xfId="3" applyFont="1" applyFill="1" applyBorder="1" applyAlignment="1">
      <alignment horizontal="center" vertical="center"/>
    </xf>
    <xf numFmtId="0" fontId="7" fillId="3" borderId="36" xfId="3" applyFont="1" applyFill="1" applyBorder="1" applyAlignment="1">
      <alignment horizontal="center" vertical="center" wrapText="1"/>
    </xf>
    <xf numFmtId="0" fontId="13" fillId="3" borderId="36" xfId="3" applyFont="1" applyFill="1" applyBorder="1" applyAlignment="1">
      <alignment horizontal="center" vertical="center" wrapText="1"/>
    </xf>
    <xf numFmtId="0" fontId="13" fillId="3" borderId="70" xfId="3" applyFont="1" applyFill="1" applyBorder="1" applyAlignment="1">
      <alignment horizontal="center" vertical="center" wrapText="1"/>
    </xf>
    <xf numFmtId="0" fontId="7" fillId="3" borderId="25" xfId="3" applyFont="1" applyFill="1" applyBorder="1" applyAlignment="1">
      <alignment horizontal="center" vertical="center" wrapText="1"/>
    </xf>
    <xf numFmtId="0" fontId="1" fillId="0" borderId="0" xfId="6" applyBorder="1"/>
    <xf numFmtId="0" fontId="1" fillId="0" borderId="9" xfId="4" applyFont="1" applyBorder="1" applyAlignment="1">
      <alignment vertical="center" wrapText="1"/>
    </xf>
    <xf numFmtId="0" fontId="32" fillId="0" borderId="0" xfId="3" applyFont="1" applyFill="1" applyBorder="1" applyAlignment="1">
      <alignment horizontal="center" vertical="center" wrapText="1"/>
    </xf>
    <xf numFmtId="0" fontId="1" fillId="0" borderId="39" xfId="4" applyFont="1" applyBorder="1" applyAlignment="1">
      <alignment vertical="center" wrapText="1"/>
    </xf>
    <xf numFmtId="0" fontId="1" fillId="0" borderId="9" xfId="4" applyFont="1" applyBorder="1" applyAlignment="1">
      <alignment vertical="center"/>
    </xf>
    <xf numFmtId="0" fontId="7" fillId="3" borderId="138" xfId="3" applyFont="1" applyFill="1" applyBorder="1" applyAlignment="1">
      <alignment horizontal="center" vertical="center"/>
    </xf>
    <xf numFmtId="0" fontId="7" fillId="3" borderId="139" xfId="3" applyFont="1" applyFill="1" applyBorder="1" applyAlignment="1">
      <alignment horizontal="center" vertical="center"/>
    </xf>
    <xf numFmtId="0" fontId="7" fillId="3" borderId="51" xfId="3" applyFont="1" applyFill="1" applyBorder="1" applyAlignment="1">
      <alignment horizontal="center" vertical="center" wrapText="1"/>
    </xf>
    <xf numFmtId="0" fontId="7" fillId="3" borderId="138" xfId="3" applyFont="1" applyFill="1" applyBorder="1" applyAlignment="1">
      <alignment horizontal="center"/>
    </xf>
    <xf numFmtId="0" fontId="7" fillId="3" borderId="138" xfId="3" applyFont="1" applyFill="1" applyBorder="1" applyAlignment="1">
      <alignment horizontal="center" wrapText="1"/>
    </xf>
    <xf numFmtId="0" fontId="7" fillId="3" borderId="139" xfId="3" applyFont="1" applyFill="1" applyBorder="1" applyAlignment="1">
      <alignment horizontal="center"/>
    </xf>
    <xf numFmtId="0" fontId="7" fillId="3" borderId="138" xfId="3" applyFont="1" applyFill="1" applyBorder="1" applyAlignment="1">
      <alignment horizontal="center" vertical="center" wrapText="1"/>
    </xf>
    <xf numFmtId="0" fontId="65" fillId="0" borderId="0" xfId="0" applyFont="1" applyFill="1"/>
    <xf numFmtId="0" fontId="24" fillId="0" borderId="9" xfId="5" applyFont="1" applyBorder="1" applyAlignment="1">
      <alignment vertical="center" wrapText="1"/>
    </xf>
    <xf numFmtId="0" fontId="4" fillId="0" borderId="94" xfId="3" applyFont="1" applyBorder="1" applyAlignment="1" applyProtection="1">
      <alignment horizontal="center"/>
    </xf>
    <xf numFmtId="0" fontId="4" fillId="0" borderId="59" xfId="3" applyFont="1" applyFill="1" applyBorder="1" applyAlignment="1" applyProtection="1">
      <alignment horizontal="center"/>
    </xf>
    <xf numFmtId="0" fontId="0" fillId="0" borderId="0" xfId="0" applyProtection="1"/>
    <xf numFmtId="0" fontId="7" fillId="3" borderId="109" xfId="3" applyFont="1" applyFill="1" applyBorder="1" applyAlignment="1">
      <alignment horizontal="center" vertical="center" wrapText="1"/>
    </xf>
    <xf numFmtId="0" fontId="7" fillId="3" borderId="180" xfId="3" applyFont="1" applyFill="1" applyBorder="1" applyAlignment="1">
      <alignment horizontal="center" vertical="center" wrapText="1"/>
    </xf>
    <xf numFmtId="0" fontId="7" fillId="3" borderId="179" xfId="3" applyFont="1" applyFill="1" applyBorder="1" applyAlignment="1">
      <alignment horizontal="center" vertical="center" wrapText="1"/>
    </xf>
    <xf numFmtId="0" fontId="7" fillId="0" borderId="0" xfId="3" applyFont="1" applyFill="1" applyBorder="1" applyAlignment="1">
      <alignment vertical="center" wrapText="1"/>
    </xf>
    <xf numFmtId="0" fontId="4" fillId="0" borderId="41" xfId="3" applyFont="1" applyFill="1" applyBorder="1" applyAlignment="1" applyProtection="1">
      <alignment vertical="center" wrapText="1" shrinkToFit="1"/>
      <protection locked="0"/>
    </xf>
    <xf numFmtId="14" fontId="4" fillId="0" borderId="41" xfId="3" applyNumberFormat="1" applyFont="1" applyFill="1" applyBorder="1" applyAlignment="1" applyProtection="1">
      <alignment vertical="center" wrapText="1" shrinkToFit="1"/>
      <protection locked="0"/>
    </xf>
    <xf numFmtId="0" fontId="34" fillId="3" borderId="25" xfId="3" applyFont="1" applyFill="1" applyBorder="1" applyAlignment="1">
      <alignment horizontal="center" vertical="center" wrapText="1" shrinkToFit="1"/>
    </xf>
    <xf numFmtId="0" fontId="34" fillId="3" borderId="25" xfId="3" applyFont="1" applyFill="1" applyBorder="1" applyAlignment="1">
      <alignment horizontal="center" vertical="center"/>
    </xf>
    <xf numFmtId="164" fontId="25" fillId="0" borderId="60" xfId="5" applyNumberFormat="1" applyFont="1" applyBorder="1" applyAlignment="1" applyProtection="1">
      <alignment horizontal="center" vertical="center" wrapText="1"/>
      <protection locked="0"/>
    </xf>
    <xf numFmtId="164" fontId="25" fillId="0" borderId="149" xfId="5" applyNumberFormat="1" applyFont="1" applyBorder="1" applyAlignment="1" applyProtection="1">
      <alignment horizontal="center" vertical="center"/>
      <protection locked="0"/>
    </xf>
    <xf numFmtId="164" fontId="25" fillId="0" borderId="150" xfId="5" applyNumberFormat="1" applyFont="1" applyBorder="1" applyAlignment="1" applyProtection="1">
      <alignment horizontal="center" vertical="center"/>
      <protection locked="0"/>
    </xf>
    <xf numFmtId="164" fontId="25" fillId="0" borderId="30" xfId="5" applyNumberFormat="1" applyFont="1" applyBorder="1" applyAlignment="1" applyProtection="1">
      <alignment horizontal="center" vertical="center" wrapText="1"/>
      <protection locked="0"/>
    </xf>
    <xf numFmtId="164" fontId="25" fillId="0" borderId="33" xfId="5" applyNumberFormat="1" applyFont="1" applyBorder="1" applyAlignment="1" applyProtection="1">
      <alignment horizontal="center" vertical="center" wrapText="1"/>
      <protection locked="0"/>
    </xf>
    <xf numFmtId="164" fontId="25" fillId="0" borderId="160" xfId="5" applyNumberFormat="1" applyFont="1" applyBorder="1" applyAlignment="1" applyProtection="1">
      <alignment horizontal="center" vertical="center" wrapText="1"/>
      <protection locked="0"/>
    </xf>
    <xf numFmtId="0" fontId="0" fillId="0" borderId="175" xfId="0" applyBorder="1" applyAlignment="1">
      <alignment horizontal="center" vertical="center" wrapText="1"/>
    </xf>
    <xf numFmtId="0" fontId="7" fillId="3" borderId="58" xfId="3" applyFont="1" applyFill="1" applyBorder="1" applyAlignment="1">
      <alignment vertical="center" wrapText="1"/>
    </xf>
    <xf numFmtId="0" fontId="7" fillId="3" borderId="136" xfId="3" applyFont="1" applyFill="1" applyBorder="1" applyAlignment="1">
      <alignment horizontal="center" vertical="center" wrapText="1"/>
    </xf>
    <xf numFmtId="0" fontId="7" fillId="3" borderId="51" xfId="3" applyFont="1" applyFill="1" applyBorder="1" applyAlignment="1">
      <alignment horizontal="center" vertical="center"/>
    </xf>
    <xf numFmtId="0" fontId="67" fillId="0" borderId="0" xfId="0" applyFont="1"/>
    <xf numFmtId="0" fontId="44" fillId="0" borderId="0" xfId="0" applyFont="1"/>
    <xf numFmtId="0" fontId="68" fillId="0" borderId="0" xfId="0" applyFont="1"/>
    <xf numFmtId="0" fontId="7" fillId="3" borderId="20" xfId="2" applyFont="1" applyFill="1" applyBorder="1" applyAlignment="1">
      <alignment horizontal="right" vertical="center" wrapText="1"/>
    </xf>
    <xf numFmtId="3" fontId="4" fillId="0" borderId="221" xfId="3" applyNumberFormat="1" applyFont="1" applyFill="1" applyBorder="1" applyAlignment="1" applyProtection="1">
      <alignment horizontal="center" vertical="center"/>
      <protection locked="0"/>
    </xf>
    <xf numFmtId="3" fontId="4" fillId="0" borderId="222" xfId="3" applyNumberFormat="1" applyFont="1" applyFill="1" applyBorder="1" applyAlignment="1" applyProtection="1">
      <alignment horizontal="center" vertical="center"/>
      <protection locked="0"/>
    </xf>
    <xf numFmtId="9" fontId="4" fillId="0" borderId="222" xfId="3" applyNumberFormat="1" applyFont="1" applyBorder="1" applyAlignment="1">
      <alignment horizontal="center" vertical="center"/>
    </xf>
    <xf numFmtId="9" fontId="4" fillId="0" borderId="223" xfId="3" applyNumberFormat="1" applyFont="1" applyBorder="1" applyAlignment="1">
      <alignment horizontal="center" vertical="center"/>
    </xf>
    <xf numFmtId="3" fontId="4" fillId="0" borderId="224" xfId="3" applyNumberFormat="1" applyFont="1" applyFill="1" applyBorder="1" applyAlignment="1" applyProtection="1">
      <alignment horizontal="center" vertical="center"/>
      <protection locked="0"/>
    </xf>
    <xf numFmtId="3" fontId="4" fillId="0" borderId="225" xfId="3" applyNumberFormat="1" applyFont="1" applyFill="1" applyBorder="1" applyAlignment="1" applyProtection="1">
      <alignment horizontal="center" vertical="center"/>
      <protection locked="0"/>
    </xf>
    <xf numFmtId="9" fontId="4" fillId="0" borderId="225" xfId="3" applyNumberFormat="1" applyFont="1" applyBorder="1" applyAlignment="1">
      <alignment horizontal="center" vertical="center"/>
    </xf>
    <xf numFmtId="9" fontId="4" fillId="0" borderId="226" xfId="3" applyNumberFormat="1" applyFont="1" applyBorder="1" applyAlignment="1">
      <alignment horizontal="center" vertical="center"/>
    </xf>
    <xf numFmtId="9" fontId="4" fillId="0" borderId="227" xfId="3" applyNumberFormat="1" applyFont="1" applyBorder="1" applyAlignment="1">
      <alignment horizontal="center" vertical="center"/>
    </xf>
    <xf numFmtId="9" fontId="4" fillId="0" borderId="228" xfId="3" applyNumberFormat="1" applyFont="1" applyBorder="1" applyAlignment="1">
      <alignment horizontal="center" vertical="center"/>
    </xf>
    <xf numFmtId="9" fontId="4" fillId="0" borderId="229" xfId="3" applyNumberFormat="1" applyFont="1" applyBorder="1" applyAlignment="1">
      <alignment horizontal="center" vertical="center"/>
    </xf>
    <xf numFmtId="3" fontId="4" fillId="0" borderId="230" xfId="3" applyNumberFormat="1" applyFont="1" applyFill="1" applyBorder="1" applyAlignment="1" applyProtection="1">
      <alignment horizontal="center" vertical="center"/>
      <protection locked="0"/>
    </xf>
    <xf numFmtId="3" fontId="4" fillId="0" borderId="231" xfId="3" applyNumberFormat="1" applyFont="1" applyFill="1" applyBorder="1" applyAlignment="1" applyProtection="1">
      <alignment horizontal="center" vertical="center"/>
      <protection locked="0"/>
    </xf>
    <xf numFmtId="9" fontId="4" fillId="0" borderId="231" xfId="3" applyNumberFormat="1" applyFont="1" applyBorder="1" applyAlignment="1">
      <alignment horizontal="center" vertical="center"/>
    </xf>
    <xf numFmtId="9" fontId="4" fillId="0" borderId="150" xfId="3" applyNumberFormat="1" applyFont="1" applyBorder="1" applyAlignment="1">
      <alignment horizontal="center" vertical="center"/>
    </xf>
    <xf numFmtId="3" fontId="4" fillId="0" borderId="232" xfId="3" applyNumberFormat="1" applyFont="1" applyFill="1" applyBorder="1" applyAlignment="1" applyProtection="1">
      <alignment horizontal="center" vertical="center"/>
      <protection locked="0"/>
    </xf>
    <xf numFmtId="3" fontId="4" fillId="0" borderId="233" xfId="3" applyNumberFormat="1" applyFont="1" applyFill="1" applyBorder="1" applyAlignment="1" applyProtection="1">
      <alignment horizontal="center" vertical="center"/>
      <protection locked="0"/>
    </xf>
    <xf numFmtId="9" fontId="4" fillId="0" borderId="233" xfId="3" applyNumberFormat="1" applyFont="1" applyBorder="1" applyAlignment="1">
      <alignment horizontal="center" vertical="center"/>
    </xf>
    <xf numFmtId="9" fontId="4" fillId="0" borderId="234" xfId="3" applyNumberFormat="1" applyFont="1" applyBorder="1" applyAlignment="1">
      <alignment horizontal="center" vertical="center"/>
    </xf>
    <xf numFmtId="3" fontId="4" fillId="0" borderId="235" xfId="3" applyNumberFormat="1" applyFont="1" applyFill="1" applyBorder="1" applyAlignment="1" applyProtection="1">
      <alignment horizontal="center" vertical="center"/>
      <protection locked="0"/>
    </xf>
    <xf numFmtId="3" fontId="4" fillId="0" borderId="236" xfId="3" applyNumberFormat="1" applyFont="1" applyFill="1" applyBorder="1" applyAlignment="1" applyProtection="1">
      <alignment horizontal="center" vertical="center"/>
      <protection locked="0"/>
    </xf>
    <xf numFmtId="9" fontId="4" fillId="0" borderId="236" xfId="3" applyNumberFormat="1" applyFont="1" applyBorder="1" applyAlignment="1">
      <alignment horizontal="center" vertical="center"/>
    </xf>
    <xf numFmtId="9" fontId="4" fillId="0" borderId="237" xfId="3" applyNumberFormat="1" applyFont="1" applyBorder="1" applyAlignment="1">
      <alignment horizontal="center" vertical="center"/>
    </xf>
    <xf numFmtId="0" fontId="64" fillId="0" borderId="108" xfId="2" applyFont="1" applyBorder="1" applyAlignment="1">
      <alignment horizontal="center" vertical="center" wrapText="1"/>
    </xf>
    <xf numFmtId="0" fontId="17" fillId="0" borderId="247" xfId="3" applyFont="1" applyFill="1" applyBorder="1" applyAlignment="1" applyProtection="1">
      <alignment horizontal="center" vertical="center" wrapText="1"/>
      <protection locked="0"/>
    </xf>
    <xf numFmtId="0" fontId="17" fillId="0" borderId="248" xfId="3" applyFont="1" applyFill="1" applyBorder="1" applyAlignment="1" applyProtection="1">
      <alignment horizontal="center" vertical="center" wrapText="1"/>
      <protection locked="0"/>
    </xf>
    <xf numFmtId="0" fontId="17" fillId="0" borderId="250" xfId="3" applyFont="1" applyFill="1" applyBorder="1" applyAlignment="1" applyProtection="1">
      <alignment horizontal="center" vertical="center" wrapText="1"/>
      <protection locked="0"/>
    </xf>
    <xf numFmtId="0" fontId="17" fillId="0" borderId="233" xfId="3" applyFont="1" applyFill="1" applyBorder="1" applyAlignment="1" applyProtection="1">
      <alignment horizontal="center" vertical="center" wrapText="1"/>
      <protection locked="0"/>
    </xf>
    <xf numFmtId="0" fontId="17" fillId="0" borderId="250" xfId="3" applyFont="1" applyFill="1" applyBorder="1" applyAlignment="1" applyProtection="1">
      <alignment vertical="center" wrapText="1"/>
      <protection locked="0"/>
    </xf>
    <xf numFmtId="0" fontId="17" fillId="0" borderId="233" xfId="3" applyFont="1" applyFill="1" applyBorder="1" applyAlignment="1" applyProtection="1">
      <alignment vertical="center" wrapText="1"/>
      <protection locked="0"/>
    </xf>
    <xf numFmtId="0" fontId="4" fillId="0" borderId="252" xfId="3" applyFont="1" applyFill="1" applyBorder="1" applyAlignment="1" applyProtection="1">
      <alignment vertical="center" wrapText="1"/>
    </xf>
    <xf numFmtId="0" fontId="4" fillId="0" borderId="253" xfId="3" applyFont="1" applyFill="1" applyBorder="1" applyAlignment="1" applyProtection="1">
      <alignment vertical="center" wrapText="1"/>
    </xf>
    <xf numFmtId="0" fontId="17" fillId="0" borderId="255" xfId="3" applyFont="1" applyFill="1" applyBorder="1" applyAlignment="1" applyProtection="1">
      <alignment horizontal="center" vertical="center" wrapText="1"/>
      <protection locked="0"/>
    </xf>
    <xf numFmtId="0" fontId="17" fillId="0" borderId="256" xfId="3" applyFont="1" applyFill="1" applyBorder="1" applyAlignment="1" applyProtection="1">
      <alignment horizontal="center" vertical="center" wrapText="1"/>
      <protection locked="0"/>
    </xf>
    <xf numFmtId="9" fontId="4" fillId="0" borderId="257" xfId="3" applyNumberFormat="1" applyFont="1" applyFill="1" applyBorder="1" applyAlignment="1" applyProtection="1">
      <alignment horizontal="center" vertical="center" wrapText="1"/>
    </xf>
    <xf numFmtId="0" fontId="17" fillId="0" borderId="258" xfId="3" applyFont="1" applyFill="1" applyBorder="1" applyAlignment="1" applyProtection="1">
      <alignment horizontal="center" vertical="center" wrapText="1"/>
      <protection locked="0"/>
    </xf>
    <xf numFmtId="0" fontId="17" fillId="0" borderId="259" xfId="3" applyFont="1" applyFill="1" applyBorder="1" applyAlignment="1" applyProtection="1">
      <alignment horizontal="center" vertical="center" wrapText="1"/>
      <protection locked="0"/>
    </xf>
    <xf numFmtId="9" fontId="4" fillId="0" borderId="260" xfId="3" applyNumberFormat="1" applyFont="1" applyFill="1" applyBorder="1" applyAlignment="1" applyProtection="1">
      <alignment horizontal="center" vertical="center" wrapText="1"/>
    </xf>
    <xf numFmtId="0" fontId="4" fillId="0" borderId="261" xfId="3" applyFont="1" applyFill="1" applyBorder="1" applyAlignment="1" applyProtection="1">
      <alignment horizontal="center" vertical="center" wrapText="1"/>
    </xf>
    <xf numFmtId="0" fontId="4" fillId="0" borderId="262" xfId="3" applyFont="1" applyFill="1" applyBorder="1" applyAlignment="1" applyProtection="1">
      <alignment horizontal="center" vertical="center" wrapText="1"/>
    </xf>
    <xf numFmtId="9" fontId="4" fillId="0" borderId="263" xfId="3" applyNumberFormat="1" applyFont="1" applyFill="1" applyBorder="1" applyAlignment="1" applyProtection="1">
      <alignment horizontal="center" vertical="center" wrapText="1"/>
    </xf>
    <xf numFmtId="0" fontId="64" fillId="0" borderId="11" xfId="2" applyFont="1" applyBorder="1" applyAlignment="1">
      <alignment horizontal="center" vertical="center"/>
    </xf>
    <xf numFmtId="3" fontId="4" fillId="0" borderId="247" xfId="3" applyNumberFormat="1" applyFont="1" applyFill="1" applyBorder="1" applyAlignment="1" applyProtection="1">
      <alignment horizontal="center" vertical="center"/>
      <protection locked="0"/>
    </xf>
    <xf numFmtId="3" fontId="4" fillId="0" borderId="248" xfId="3" applyNumberFormat="1" applyFont="1" applyFill="1" applyBorder="1" applyAlignment="1" applyProtection="1">
      <alignment horizontal="center" vertical="center"/>
      <protection locked="0"/>
    </xf>
    <xf numFmtId="10" fontId="4" fillId="5" borderId="249" xfId="3" applyNumberFormat="1" applyFont="1" applyFill="1" applyBorder="1" applyAlignment="1" applyProtection="1">
      <alignment horizontal="center" vertical="center"/>
    </xf>
    <xf numFmtId="3" fontId="4" fillId="0" borderId="250" xfId="3" applyNumberFormat="1" applyFont="1" applyFill="1" applyBorder="1" applyAlignment="1" applyProtection="1">
      <alignment horizontal="center" vertical="center"/>
      <protection locked="0"/>
    </xf>
    <xf numFmtId="10" fontId="4" fillId="5" borderId="251" xfId="3" applyNumberFormat="1" applyFont="1" applyFill="1" applyBorder="1" applyAlignment="1" applyProtection="1">
      <alignment horizontal="center" vertical="center"/>
    </xf>
    <xf numFmtId="3" fontId="4" fillId="0" borderId="252" xfId="3" applyNumberFormat="1" applyFont="1" applyFill="1" applyBorder="1" applyAlignment="1" applyProtection="1">
      <alignment horizontal="center" vertical="center"/>
    </xf>
    <xf numFmtId="3" fontId="4" fillId="0" borderId="253" xfId="3" applyNumberFormat="1" applyFont="1" applyFill="1" applyBorder="1" applyAlignment="1" applyProtection="1">
      <alignment horizontal="center" vertical="center"/>
    </xf>
    <xf numFmtId="10" fontId="4" fillId="5" borderId="254" xfId="3" applyNumberFormat="1" applyFont="1" applyFill="1" applyBorder="1" applyAlignment="1" applyProtection="1">
      <alignment horizontal="center" vertical="center"/>
    </xf>
    <xf numFmtId="0" fontId="4" fillId="0" borderId="237" xfId="3" applyFont="1" applyFill="1" applyBorder="1" applyAlignment="1" applyProtection="1">
      <alignment horizontal="center" vertical="center" wrapText="1"/>
      <protection locked="0"/>
    </xf>
    <xf numFmtId="0" fontId="4" fillId="0" borderId="150" xfId="3" applyFont="1" applyFill="1" applyBorder="1" applyAlignment="1" applyProtection="1">
      <alignment horizontal="center" vertical="center" wrapText="1"/>
      <protection locked="0"/>
    </xf>
    <xf numFmtId="0" fontId="4" fillId="0" borderId="234" xfId="3" applyFont="1" applyFill="1" applyBorder="1" applyAlignment="1" applyProtection="1">
      <alignment horizontal="center" vertical="center" wrapText="1"/>
      <protection locked="0"/>
    </xf>
    <xf numFmtId="0" fontId="7" fillId="3" borderId="267" xfId="3" applyFont="1" applyFill="1" applyBorder="1" applyAlignment="1">
      <alignment horizontal="center" vertical="center" wrapText="1"/>
    </xf>
    <xf numFmtId="0" fontId="7" fillId="3" borderId="268" xfId="3" applyFont="1" applyFill="1" applyBorder="1" applyAlignment="1">
      <alignment horizontal="center" vertical="center" wrapText="1"/>
    </xf>
    <xf numFmtId="0" fontId="4" fillId="0" borderId="245" xfId="3" applyFont="1" applyFill="1" applyBorder="1" applyAlignment="1">
      <alignment vertical="center" wrapText="1"/>
    </xf>
    <xf numFmtId="0" fontId="4" fillId="0" borderId="269" xfId="3" applyFont="1" applyFill="1" applyBorder="1" applyAlignment="1">
      <alignment vertical="center" wrapText="1"/>
    </xf>
    <xf numFmtId="0" fontId="69" fillId="0" borderId="0" xfId="0" applyFont="1"/>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6" xfId="3" applyFont="1" applyFill="1" applyBorder="1" applyAlignment="1">
      <alignment horizontal="center" vertical="center" wrapText="1"/>
    </xf>
    <xf numFmtId="0" fontId="1" fillId="0" borderId="9" xfId="4" applyBorder="1" applyAlignment="1">
      <alignment horizontal="center" vertical="center" wrapText="1"/>
    </xf>
    <xf numFmtId="0" fontId="7" fillId="3" borderId="141" xfId="3" applyFont="1" applyFill="1" applyBorder="1" applyAlignment="1">
      <alignment horizontal="center" vertical="center"/>
    </xf>
    <xf numFmtId="0" fontId="1" fillId="0" borderId="175" xfId="4" applyBorder="1" applyAlignment="1">
      <alignment horizontal="center" vertical="center" wrapText="1"/>
    </xf>
    <xf numFmtId="0" fontId="7" fillId="3" borderId="90" xfId="6" applyFont="1" applyFill="1" applyBorder="1" applyAlignment="1">
      <alignment horizontal="center"/>
    </xf>
    <xf numFmtId="0" fontId="7" fillId="3" borderId="26" xfId="3" applyFont="1" applyFill="1" applyBorder="1" applyAlignment="1">
      <alignment horizontal="center" vertical="center"/>
    </xf>
    <xf numFmtId="0" fontId="7" fillId="3" borderId="19" xfId="3" applyFont="1" applyFill="1" applyBorder="1" applyAlignment="1">
      <alignment horizontal="center" vertical="center" wrapText="1"/>
    </xf>
    <xf numFmtId="0" fontId="7" fillId="3" borderId="90" xfId="3" applyFont="1" applyFill="1" applyBorder="1" applyAlignment="1">
      <alignment horizontal="center" vertical="center"/>
    </xf>
    <xf numFmtId="9" fontId="4" fillId="0" borderId="249" xfId="3" applyNumberFormat="1" applyFont="1" applyFill="1" applyBorder="1" applyAlignment="1" applyProtection="1">
      <alignment horizontal="center" vertical="center" wrapText="1"/>
    </xf>
    <xf numFmtId="9" fontId="4" fillId="0" borderId="251" xfId="3" applyNumberFormat="1" applyFont="1" applyFill="1" applyBorder="1" applyAlignment="1" applyProtection="1">
      <alignment horizontal="center" vertical="center" wrapText="1"/>
    </xf>
    <xf numFmtId="9" fontId="4" fillId="0" borderId="254" xfId="3" applyNumberFormat="1" applyFont="1" applyFill="1" applyBorder="1" applyAlignment="1" applyProtection="1">
      <alignment horizontal="center" vertical="center" wrapText="1"/>
    </xf>
    <xf numFmtId="166" fontId="4" fillId="5" borderId="44" xfId="3" applyNumberFormat="1" applyFont="1" applyFill="1" applyBorder="1" applyAlignment="1" applyProtection="1">
      <alignment horizontal="center" vertical="center" wrapText="1"/>
      <protection locked="0"/>
    </xf>
    <xf numFmtId="3" fontId="4" fillId="5" borderId="54" xfId="1" applyNumberFormat="1" applyFont="1" applyFill="1" applyBorder="1" applyAlignment="1" applyProtection="1">
      <alignment horizontal="center" vertical="center"/>
      <protection locked="0"/>
    </xf>
    <xf numFmtId="3" fontId="4" fillId="0" borderId="57" xfId="1" applyNumberFormat="1" applyFont="1" applyBorder="1" applyAlignment="1" applyProtection="1">
      <alignment horizontal="center" vertical="center"/>
      <protection locked="0"/>
    </xf>
    <xf numFmtId="3" fontId="4" fillId="5" borderId="57" xfId="1" applyNumberFormat="1" applyFont="1" applyFill="1" applyBorder="1" applyAlignment="1" applyProtection="1">
      <alignment horizontal="center" vertical="center" wrapText="1"/>
      <protection locked="0"/>
    </xf>
    <xf numFmtId="3" fontId="4" fillId="5" borderId="57" xfId="1" applyNumberFormat="1" applyFont="1" applyFill="1" applyBorder="1" applyAlignment="1" applyProtection="1">
      <alignment horizontal="center" vertical="center"/>
      <protection locked="0"/>
    </xf>
    <xf numFmtId="3" fontId="4" fillId="0" borderId="57" xfId="1" applyNumberFormat="1" applyFont="1" applyFill="1" applyBorder="1" applyAlignment="1" applyProtection="1">
      <alignment horizontal="center" vertical="center"/>
      <protection locked="0"/>
    </xf>
    <xf numFmtId="3" fontId="4" fillId="0" borderId="57" xfId="1" applyNumberFormat="1" applyFont="1" applyFill="1" applyBorder="1" applyAlignment="1" applyProtection="1">
      <alignment horizontal="center"/>
      <protection locked="0"/>
    </xf>
    <xf numFmtId="3" fontId="4" fillId="5" borderId="55"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vertical="center" wrapText="1"/>
      <protection locked="0"/>
    </xf>
    <xf numFmtId="3" fontId="4" fillId="5" borderId="44" xfId="1" applyNumberFormat="1" applyFont="1" applyFill="1" applyBorder="1" applyAlignment="1" applyProtection="1">
      <alignment horizontal="center" vertical="center" wrapText="1"/>
      <protection locked="0"/>
    </xf>
    <xf numFmtId="3" fontId="4" fillId="5" borderId="44"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protection locked="0"/>
    </xf>
    <xf numFmtId="3" fontId="4" fillId="0" borderId="44" xfId="1" applyNumberFormat="1" applyFont="1" applyBorder="1" applyAlignment="1" applyProtection="1">
      <alignment horizontal="center"/>
      <protection locked="0"/>
    </xf>
    <xf numFmtId="0" fontId="49" fillId="0" borderId="0" xfId="9" applyFont="1" applyBorder="1" applyAlignment="1" applyProtection="1">
      <alignment horizontal="center" vertical="center"/>
    </xf>
    <xf numFmtId="0" fontId="43" fillId="0" borderId="2" xfId="3" applyFont="1" applyBorder="1" applyAlignment="1">
      <alignment horizontal="center" vertical="center" wrapText="1"/>
    </xf>
    <xf numFmtId="0" fontId="44" fillId="0" borderId="0" xfId="3" applyFont="1" applyBorder="1" applyAlignment="1">
      <alignment horizontal="center" vertical="center" wrapText="1"/>
    </xf>
    <xf numFmtId="0" fontId="19" fillId="3" borderId="2" xfId="2" applyFont="1" applyFill="1" applyBorder="1" applyAlignment="1">
      <alignment horizontal="center" vertical="center" wrapText="1"/>
    </xf>
    <xf numFmtId="0" fontId="45" fillId="4" borderId="0" xfId="3" applyFont="1" applyFill="1" applyBorder="1" applyAlignment="1">
      <alignment horizontal="center" vertical="center" wrapText="1"/>
    </xf>
    <xf numFmtId="0" fontId="46" fillId="3" borderId="0" xfId="3" applyFont="1" applyFill="1" applyBorder="1" applyAlignment="1">
      <alignment horizontal="center" vertical="center"/>
    </xf>
    <xf numFmtId="0" fontId="48" fillId="0" borderId="0" xfId="9" applyAlignment="1" applyProtection="1"/>
    <xf numFmtId="0" fontId="52" fillId="3" borderId="0" xfId="3" applyFont="1" applyFill="1" applyBorder="1" applyAlignment="1">
      <alignment horizontal="center" vertical="center"/>
    </xf>
    <xf numFmtId="0" fontId="23" fillId="0" borderId="0" xfId="3" applyFont="1" applyBorder="1" applyAlignment="1">
      <alignment horizontal="center" vertical="center" wrapText="1"/>
    </xf>
    <xf numFmtId="0" fontId="23" fillId="0" borderId="0" xfId="3" applyFont="1" applyBorder="1" applyAlignment="1">
      <alignment horizontal="justify" vertical="center" wrapText="1"/>
    </xf>
    <xf numFmtId="0" fontId="23" fillId="0" borderId="0" xfId="3" applyFont="1" applyBorder="1" applyAlignment="1">
      <alignment horizontal="justify" vertical="top" wrapText="1"/>
    </xf>
    <xf numFmtId="0" fontId="47" fillId="3" borderId="0" xfId="3" applyFont="1" applyFill="1" applyBorder="1" applyAlignment="1">
      <alignment horizontal="center" vertical="center"/>
    </xf>
    <xf numFmtId="0" fontId="23" fillId="0" borderId="0" xfId="3" applyFont="1" applyFill="1" applyBorder="1" applyAlignment="1">
      <alignment horizontal="justify" vertical="center" wrapText="1"/>
    </xf>
    <xf numFmtId="0" fontId="52" fillId="0" borderId="0" xfId="3" applyFont="1" applyFill="1" applyBorder="1" applyAlignment="1">
      <alignment horizontal="justify" vertical="center" wrapText="1"/>
    </xf>
    <xf numFmtId="0" fontId="25" fillId="0" borderId="211" xfId="3" applyFont="1" applyBorder="1" applyAlignment="1">
      <alignment horizontal="justify" vertical="center" wrapText="1"/>
    </xf>
    <xf numFmtId="0" fontId="25" fillId="0" borderId="212" xfId="3" applyFont="1" applyBorder="1" applyAlignment="1">
      <alignment horizontal="justify" vertical="center"/>
    </xf>
    <xf numFmtId="0" fontId="25" fillId="0" borderId="213" xfId="3" applyFont="1" applyBorder="1" applyAlignment="1">
      <alignment horizontal="justify" vertical="center"/>
    </xf>
    <xf numFmtId="0" fontId="25" fillId="0" borderId="210" xfId="3" applyFont="1" applyBorder="1" applyAlignment="1">
      <alignment horizontal="center" vertical="center" wrapText="1"/>
    </xf>
    <xf numFmtId="0" fontId="25" fillId="0" borderId="11" xfId="3" applyFont="1" applyBorder="1" applyAlignment="1">
      <alignment horizontal="center" vertical="center" wrapText="1"/>
    </xf>
    <xf numFmtId="0" fontId="25" fillId="0" borderId="108" xfId="3" applyFont="1" applyBorder="1" applyAlignment="1">
      <alignment horizontal="center" vertical="center" wrapText="1"/>
    </xf>
    <xf numFmtId="0" fontId="25" fillId="0" borderId="107" xfId="3" applyFont="1" applyBorder="1" applyAlignment="1">
      <alignment horizontal="center" vertical="center" wrapText="1"/>
    </xf>
    <xf numFmtId="0" fontId="25" fillId="0" borderId="107" xfId="3" applyFont="1" applyBorder="1" applyAlignment="1">
      <alignment horizontal="left" vertical="center" wrapText="1"/>
    </xf>
    <xf numFmtId="0" fontId="25" fillId="0" borderId="11" xfId="3" applyFont="1" applyBorder="1" applyAlignment="1">
      <alignment horizontal="left" vertical="center" wrapText="1"/>
    </xf>
    <xf numFmtId="0" fontId="25" fillId="0" borderId="108" xfId="3" applyFont="1" applyBorder="1" applyAlignment="1">
      <alignment horizontal="left" vertical="center" wrapText="1"/>
    </xf>
    <xf numFmtId="0" fontId="25" fillId="0" borderId="210" xfId="3" applyFont="1" applyBorder="1" applyAlignment="1">
      <alignment horizontal="center" vertical="center"/>
    </xf>
    <xf numFmtId="0" fontId="25" fillId="0" borderId="11" xfId="3" applyFont="1" applyBorder="1" applyAlignment="1">
      <alignment horizontal="center" vertical="center"/>
    </xf>
    <xf numFmtId="0" fontId="25" fillId="0" borderId="108" xfId="3" applyFont="1" applyBorder="1" applyAlignment="1">
      <alignment horizontal="center" vertical="center"/>
    </xf>
    <xf numFmtId="0" fontId="25" fillId="4" borderId="107" xfId="3" applyFont="1" applyFill="1" applyBorder="1" applyAlignment="1">
      <alignment horizontal="center" vertical="center" wrapText="1"/>
    </xf>
    <xf numFmtId="0" fontId="25" fillId="4" borderId="108" xfId="3" applyFont="1" applyFill="1" applyBorder="1" applyAlignment="1">
      <alignment horizontal="center" vertical="center" wrapText="1"/>
    </xf>
    <xf numFmtId="0" fontId="25" fillId="0" borderId="209" xfId="3" applyFont="1" applyBorder="1" applyAlignment="1">
      <alignment horizontal="center" vertical="center" wrapText="1"/>
    </xf>
    <xf numFmtId="0" fontId="25" fillId="0" borderId="9" xfId="3" applyFont="1" applyBorder="1" applyAlignment="1">
      <alignment horizontal="center" vertical="center" wrapText="1"/>
    </xf>
    <xf numFmtId="0" fontId="25" fillId="0" borderId="9" xfId="3" applyFont="1" applyBorder="1" applyAlignment="1">
      <alignment horizontal="center" vertical="center"/>
    </xf>
    <xf numFmtId="0" fontId="25" fillId="0" borderId="9" xfId="3" applyFont="1" applyBorder="1" applyAlignment="1">
      <alignment horizontal="left" vertical="center" wrapText="1"/>
    </xf>
    <xf numFmtId="0" fontId="25" fillId="0" borderId="175" xfId="3" applyFont="1" applyBorder="1" applyAlignment="1">
      <alignment horizontal="center" vertical="center" wrapText="1"/>
    </xf>
    <xf numFmtId="0" fontId="25" fillId="0" borderId="17" xfId="3" applyFont="1" applyBorder="1" applyAlignment="1">
      <alignment horizontal="center" vertical="center" wrapText="1"/>
    </xf>
    <xf numFmtId="0" fontId="25" fillId="0" borderId="0" xfId="3" applyFont="1" applyBorder="1" applyAlignment="1">
      <alignment horizontal="center" vertical="center" wrapText="1"/>
    </xf>
    <xf numFmtId="0" fontId="25" fillId="0" borderId="8" xfId="3" applyFont="1" applyBorder="1" applyAlignment="1">
      <alignment horizontal="center" vertical="center" wrapText="1"/>
    </xf>
    <xf numFmtId="0" fontId="25" fillId="0" borderId="10" xfId="3" applyFont="1" applyBorder="1" applyAlignment="1">
      <alignment horizontal="center" vertical="center" wrapText="1"/>
    </xf>
    <xf numFmtId="0" fontId="25" fillId="0" borderId="40" xfId="3" applyFont="1" applyBorder="1" applyAlignment="1">
      <alignment horizontal="center" vertical="center" wrapText="1"/>
    </xf>
    <xf numFmtId="0" fontId="25" fillId="0" borderId="16" xfId="3" applyFont="1" applyBorder="1" applyAlignment="1">
      <alignment horizontal="center"/>
    </xf>
    <xf numFmtId="0" fontId="25" fillId="0" borderId="17" xfId="3" applyFont="1" applyBorder="1" applyAlignment="1">
      <alignment horizontal="center"/>
    </xf>
    <xf numFmtId="0" fontId="25" fillId="0" borderId="23" xfId="3" applyFont="1" applyBorder="1" applyAlignment="1">
      <alignment horizontal="center"/>
    </xf>
    <xf numFmtId="0" fontId="25" fillId="0" borderId="8" xfId="3" applyFont="1" applyBorder="1" applyAlignment="1">
      <alignment horizontal="center"/>
    </xf>
    <xf numFmtId="0" fontId="25" fillId="0" borderId="39" xfId="3" applyFont="1" applyBorder="1" applyAlignment="1">
      <alignment horizontal="center"/>
    </xf>
    <xf numFmtId="0" fontId="25" fillId="0" borderId="40" xfId="3" applyFont="1" applyBorder="1" applyAlignment="1">
      <alignment horizontal="center"/>
    </xf>
    <xf numFmtId="0" fontId="25" fillId="0" borderId="16" xfId="3" applyFont="1" applyBorder="1" applyAlignment="1">
      <alignment horizontal="justify" vertical="center" wrapText="1"/>
    </xf>
    <xf numFmtId="0" fontId="25" fillId="0" borderId="175" xfId="3" applyFont="1" applyBorder="1" applyAlignment="1">
      <alignment horizontal="justify" vertical="center" wrapText="1"/>
    </xf>
    <xf numFmtId="0" fontId="25" fillId="0" borderId="17" xfId="3" applyFont="1" applyBorder="1" applyAlignment="1">
      <alignment horizontal="justify" vertical="center" wrapText="1"/>
    </xf>
    <xf numFmtId="0" fontId="25" fillId="0" borderId="23" xfId="3" applyFont="1" applyBorder="1" applyAlignment="1">
      <alignment horizontal="justify" vertical="center" wrapText="1"/>
    </xf>
    <xf numFmtId="0" fontId="25" fillId="0" borderId="0" xfId="3" applyFont="1" applyBorder="1" applyAlignment="1">
      <alignment horizontal="justify" vertical="center" wrapText="1"/>
    </xf>
    <xf numFmtId="0" fontId="25" fillId="0" borderId="8" xfId="3" applyFont="1" applyBorder="1" applyAlignment="1">
      <alignment horizontal="justify" vertical="center" wrapText="1"/>
    </xf>
    <xf numFmtId="0" fontId="25" fillId="0" borderId="39" xfId="3" applyFont="1" applyBorder="1" applyAlignment="1">
      <alignment horizontal="justify" vertical="center" wrapText="1"/>
    </xf>
    <xf numFmtId="0" fontId="25" fillId="0" borderId="10" xfId="3" applyFont="1" applyBorder="1" applyAlignment="1">
      <alignment horizontal="justify" vertical="center" wrapText="1"/>
    </xf>
    <xf numFmtId="0" fontId="25" fillId="0" borderId="40" xfId="3" applyFont="1" applyBorder="1" applyAlignment="1">
      <alignment horizontal="justify" vertical="center" wrapText="1"/>
    </xf>
    <xf numFmtId="0" fontId="25" fillId="0" borderId="107" xfId="3" applyFont="1" applyBorder="1" applyAlignment="1">
      <alignment horizontal="center"/>
    </xf>
    <xf numFmtId="0" fontId="25" fillId="0" borderId="108" xfId="3" applyFont="1" applyBorder="1" applyAlignment="1">
      <alignment horizontal="center"/>
    </xf>
    <xf numFmtId="0" fontId="12" fillId="3" borderId="0" xfId="3" applyFont="1" applyFill="1" applyAlignment="1">
      <alignment horizontal="center" vertical="center"/>
    </xf>
    <xf numFmtId="0" fontId="39" fillId="10" borderId="0" xfId="3" applyFont="1" applyFill="1" applyAlignment="1">
      <alignment horizontal="center"/>
    </xf>
    <xf numFmtId="0" fontId="39" fillId="10" borderId="198" xfId="3" applyFont="1" applyFill="1" applyBorder="1" applyAlignment="1">
      <alignment horizontal="center"/>
    </xf>
    <xf numFmtId="0" fontId="40" fillId="0" borderId="203" xfId="3" applyFont="1" applyBorder="1" applyAlignment="1">
      <alignment horizontal="center" vertical="center" wrapText="1"/>
    </xf>
    <xf numFmtId="0" fontId="40" fillId="0" borderId="204" xfId="3" applyFont="1" applyBorder="1" applyAlignment="1">
      <alignment horizontal="center" vertical="center" wrapText="1"/>
    </xf>
    <xf numFmtId="0" fontId="40" fillId="0" borderId="205" xfId="3" applyFont="1" applyBorder="1" applyAlignment="1">
      <alignment horizontal="center" vertical="center" wrapText="1"/>
    </xf>
    <xf numFmtId="0" fontId="40" fillId="0" borderId="206" xfId="3" applyFont="1" applyBorder="1" applyAlignment="1">
      <alignment horizontal="center" vertical="center"/>
    </xf>
    <xf numFmtId="0" fontId="40" fillId="0" borderId="207" xfId="3" applyFont="1" applyBorder="1" applyAlignment="1">
      <alignment horizontal="center" vertical="center"/>
    </xf>
    <xf numFmtId="0" fontId="40" fillId="0" borderId="208" xfId="3" applyFont="1" applyBorder="1" applyAlignment="1">
      <alignment horizontal="center" vertical="center"/>
    </xf>
    <xf numFmtId="0" fontId="1" fillId="0" borderId="11" xfId="4" applyBorder="1" applyAlignment="1">
      <alignment horizontal="center"/>
    </xf>
    <xf numFmtId="0" fontId="7" fillId="3" borderId="12" xfId="3" applyFont="1" applyFill="1" applyBorder="1" applyAlignment="1">
      <alignment horizontal="right" vertical="center" wrapText="1"/>
    </xf>
    <xf numFmtId="0" fontId="7" fillId="3" borderId="19" xfId="3" applyFont="1" applyFill="1" applyBorder="1" applyAlignment="1">
      <alignment horizontal="right" vertical="center" wrapText="1"/>
    </xf>
    <xf numFmtId="0" fontId="7" fillId="3" borderId="26" xfId="3" applyFont="1" applyFill="1" applyBorder="1" applyAlignment="1">
      <alignment horizontal="right" vertical="center" wrapText="1"/>
    </xf>
    <xf numFmtId="0" fontId="7" fillId="3" borderId="13" xfId="3" applyFont="1" applyFill="1" applyBorder="1" applyAlignment="1">
      <alignment horizontal="center" vertical="center"/>
    </xf>
    <xf numFmtId="0" fontId="7" fillId="3" borderId="14"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20" xfId="3" applyFont="1" applyFill="1" applyBorder="1" applyAlignment="1">
      <alignment horizontal="center" vertical="center"/>
    </xf>
    <xf numFmtId="0" fontId="7" fillId="3" borderId="21" xfId="3" applyFont="1" applyFill="1" applyBorder="1" applyAlignment="1">
      <alignment horizontal="center" vertical="center"/>
    </xf>
    <xf numFmtId="0" fontId="7" fillId="3" borderId="22" xfId="3" applyFont="1" applyFill="1" applyBorder="1" applyAlignment="1">
      <alignment horizontal="center" vertical="center"/>
    </xf>
    <xf numFmtId="0" fontId="1" fillId="0" borderId="9" xfId="2" applyBorder="1" applyAlignment="1">
      <alignment horizontal="center" vertical="center"/>
    </xf>
    <xf numFmtId="0" fontId="1" fillId="0" borderId="108" xfId="2" applyBorder="1" applyAlignment="1">
      <alignment horizontal="center" vertical="center"/>
    </xf>
    <xf numFmtId="0" fontId="1" fillId="0" borderId="17" xfId="2" applyBorder="1" applyAlignment="1">
      <alignment horizontal="center" vertical="center" wrapText="1"/>
    </xf>
    <xf numFmtId="0" fontId="1" fillId="0" borderId="8" xfId="2" applyBorder="1" applyAlignment="1">
      <alignment horizontal="center" vertical="center" wrapText="1"/>
    </xf>
    <xf numFmtId="0" fontId="1" fillId="0" borderId="40" xfId="2" applyBorder="1" applyAlignment="1">
      <alignment horizontal="center" vertical="center" wrapText="1"/>
    </xf>
    <xf numFmtId="0" fontId="7" fillId="3" borderId="220" xfId="3"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32" fillId="4" borderId="5" xfId="3" applyFont="1" applyFill="1" applyBorder="1" applyAlignment="1">
      <alignment horizontal="center" vertical="center" wrapText="1"/>
    </xf>
    <xf numFmtId="0" fontId="32" fillId="4" borderId="6" xfId="3" applyFont="1" applyFill="1" applyBorder="1" applyAlignment="1">
      <alignment horizontal="center" vertical="center" wrapText="1"/>
    </xf>
    <xf numFmtId="0" fontId="32" fillId="4" borderId="7" xfId="3" applyFont="1" applyFill="1" applyBorder="1" applyAlignment="1">
      <alignment horizontal="center" vertical="center" wrapText="1"/>
    </xf>
    <xf numFmtId="0" fontId="5" fillId="4" borderId="5" xfId="3" applyFont="1" applyFill="1" applyBorder="1" applyAlignment="1">
      <alignment horizontal="center" vertical="center" wrapText="1"/>
    </xf>
    <xf numFmtId="0" fontId="5" fillId="4" borderId="6" xfId="3"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horizontal="center" vertical="center"/>
    </xf>
    <xf numFmtId="0" fontId="4" fillId="0" borderId="107"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08" xfId="0"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2" fillId="3" borderId="3" xfId="0" applyFont="1" applyFill="1" applyBorder="1" applyAlignment="1">
      <alignment horizontal="center" vertical="center" wrapText="1"/>
    </xf>
    <xf numFmtId="0" fontId="6" fillId="0" borderId="16" xfId="2" applyFont="1" applyBorder="1" applyAlignment="1">
      <alignment horizontal="center" vertical="center" wrapText="1"/>
    </xf>
    <xf numFmtId="0" fontId="6" fillId="0" borderId="175" xfId="2" applyFont="1" applyBorder="1" applyAlignment="1">
      <alignment horizontal="center" vertical="center" wrapText="1"/>
    </xf>
    <xf numFmtId="0" fontId="6" fillId="0" borderId="23" xfId="2" applyFont="1" applyBorder="1" applyAlignment="1">
      <alignment horizontal="center" vertical="center" wrapText="1"/>
    </xf>
    <xf numFmtId="0" fontId="6" fillId="0" borderId="0"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24" xfId="2" applyFont="1" applyBorder="1" applyAlignment="1">
      <alignment horizontal="center" vertical="center" wrapText="1"/>
    </xf>
    <xf numFmtId="0" fontId="6" fillId="0" borderId="41" xfId="2" applyFont="1" applyBorder="1" applyAlignment="1">
      <alignment horizontal="center" vertical="center" wrapText="1"/>
    </xf>
    <xf numFmtId="0" fontId="1" fillId="0" borderId="18" xfId="2" applyBorder="1" applyAlignment="1">
      <alignment horizontal="center" vertical="center" wrapText="1"/>
    </xf>
    <xf numFmtId="0" fontId="1" fillId="0" borderId="41" xfId="2" applyBorder="1" applyAlignment="1">
      <alignment horizontal="center" vertical="center" wrapText="1"/>
    </xf>
    <xf numFmtId="3" fontId="4" fillId="0" borderId="45" xfId="3" quotePrefix="1" applyNumberFormat="1" applyFont="1" applyFill="1" applyBorder="1" applyAlignment="1" applyProtection="1">
      <alignment horizontal="center" vertical="center" wrapText="1"/>
      <protection locked="0"/>
    </xf>
    <xf numFmtId="3" fontId="4" fillId="0" borderId="46" xfId="3" applyNumberFormat="1" applyFont="1" applyFill="1" applyBorder="1" applyAlignment="1" applyProtection="1">
      <alignment horizontal="center" vertical="center" wrapText="1"/>
      <protection locked="0"/>
    </xf>
    <xf numFmtId="0" fontId="9" fillId="3" borderId="0" xfId="3" applyFont="1" applyFill="1" applyBorder="1" applyAlignment="1">
      <alignment horizontal="center" vertical="center" wrapText="1"/>
    </xf>
    <xf numFmtId="0" fontId="11" fillId="3" borderId="0" xfId="3" applyFont="1" applyFill="1" applyBorder="1" applyAlignment="1">
      <alignment horizontal="center" vertical="center" wrapText="1"/>
    </xf>
    <xf numFmtId="0" fontId="10" fillId="0" borderId="10" xfId="0" applyFont="1" applyFill="1" applyBorder="1" applyAlignment="1">
      <alignment horizontal="left" vertical="center" wrapText="1"/>
    </xf>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6"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62" fillId="15" borderId="124" xfId="4" applyFont="1" applyFill="1" applyBorder="1" applyAlignment="1">
      <alignment horizontal="center" vertical="center"/>
    </xf>
    <xf numFmtId="0" fontId="62" fillId="15" borderId="126" xfId="4" applyFont="1" applyFill="1" applyBorder="1" applyAlignment="1">
      <alignment horizontal="center" vertical="center"/>
    </xf>
    <xf numFmtId="0" fontId="62" fillId="15" borderId="183" xfId="4" applyFont="1" applyFill="1" applyBorder="1" applyAlignment="1">
      <alignment horizontal="center" vertical="center"/>
    </xf>
    <xf numFmtId="0" fontId="62" fillId="15" borderId="184" xfId="4" applyFont="1" applyFill="1" applyBorder="1" applyAlignment="1">
      <alignment horizontal="center" vertical="center"/>
    </xf>
    <xf numFmtId="0" fontId="62" fillId="15" borderId="197" xfId="4" applyFont="1" applyFill="1" applyBorder="1" applyAlignment="1">
      <alignment horizontal="center" vertical="center"/>
    </xf>
    <xf numFmtId="0" fontId="62" fillId="15" borderId="199" xfId="4" applyFont="1" applyFill="1" applyBorder="1" applyAlignment="1">
      <alignment horizontal="center" vertical="center"/>
    </xf>
    <xf numFmtId="0" fontId="62" fillId="0" borderId="187" xfId="4" applyFont="1" applyBorder="1" applyAlignment="1">
      <alignment horizontal="center" vertical="center" wrapText="1"/>
    </xf>
    <xf numFmtId="0" fontId="62" fillId="0" borderId="190" xfId="4" applyFont="1" applyBorder="1" applyAlignment="1">
      <alignment horizontal="center" vertical="center" wrapText="1"/>
    </xf>
    <xf numFmtId="0" fontId="62" fillId="0" borderId="201" xfId="4" applyFont="1" applyBorder="1" applyAlignment="1">
      <alignment horizontal="center" vertical="center" wrapText="1"/>
    </xf>
    <xf numFmtId="0" fontId="63" fillId="15" borderId="124" xfId="2" applyFont="1" applyFill="1" applyBorder="1" applyAlignment="1">
      <alignment horizontal="center" vertical="center" wrapText="1"/>
    </xf>
    <xf numFmtId="0" fontId="63" fillId="15" borderId="125" xfId="2" applyFont="1" applyFill="1" applyBorder="1" applyAlignment="1">
      <alignment horizontal="center" vertical="center" wrapText="1"/>
    </xf>
    <xf numFmtId="0" fontId="63" fillId="15" borderId="126" xfId="2" applyFont="1" applyFill="1" applyBorder="1" applyAlignment="1">
      <alignment horizontal="center" vertical="center" wrapText="1"/>
    </xf>
    <xf numFmtId="0" fontId="63" fillId="15" borderId="197" xfId="2" applyFont="1" applyFill="1" applyBorder="1" applyAlignment="1">
      <alignment horizontal="center" vertical="center" wrapText="1"/>
    </xf>
    <xf numFmtId="0" fontId="63" fillId="15" borderId="198" xfId="2" applyFont="1" applyFill="1" applyBorder="1" applyAlignment="1">
      <alignment horizontal="center" vertical="center" wrapText="1"/>
    </xf>
    <xf numFmtId="0" fontId="63" fillId="15" borderId="199" xfId="2" applyFont="1" applyFill="1" applyBorder="1" applyAlignment="1">
      <alignment horizontal="center" vertical="center" wrapText="1"/>
    </xf>
    <xf numFmtId="0" fontId="62" fillId="15" borderId="124" xfId="4" applyFont="1" applyFill="1" applyBorder="1" applyAlignment="1">
      <alignment horizontal="center" vertical="center" wrapText="1"/>
    </xf>
    <xf numFmtId="0" fontId="62" fillId="15" borderId="126" xfId="4" applyFont="1" applyFill="1" applyBorder="1" applyAlignment="1">
      <alignment horizontal="center" vertical="center" wrapText="1"/>
    </xf>
    <xf numFmtId="0" fontId="62" fillId="15" borderId="183" xfId="4" applyFont="1" applyFill="1" applyBorder="1" applyAlignment="1">
      <alignment horizontal="center" vertical="center" wrapText="1"/>
    </xf>
    <xf numFmtId="0" fontId="62" fillId="15" borderId="184" xfId="4" applyFont="1" applyFill="1" applyBorder="1" applyAlignment="1">
      <alignment horizontal="center" vertical="center" wrapText="1"/>
    </xf>
    <xf numFmtId="0" fontId="62" fillId="15" borderId="197" xfId="4" applyFont="1" applyFill="1" applyBorder="1" applyAlignment="1">
      <alignment horizontal="center" vertical="center" wrapText="1"/>
    </xf>
    <xf numFmtId="0" fontId="62" fillId="15" borderId="199" xfId="4" applyFont="1" applyFill="1" applyBorder="1" applyAlignment="1">
      <alignment horizontal="center" vertical="center" wrapText="1"/>
    </xf>
    <xf numFmtId="0" fontId="17" fillId="0" borderId="239" xfId="3" applyFont="1" applyFill="1" applyBorder="1" applyAlignment="1" applyProtection="1">
      <alignment horizontal="center" vertical="center" wrapText="1"/>
      <protection locked="0"/>
    </xf>
    <xf numFmtId="0" fontId="17" fillId="0" borderId="242" xfId="3" applyFont="1" applyFill="1" applyBorder="1" applyAlignment="1" applyProtection="1">
      <alignment horizontal="center" vertical="center" wrapText="1"/>
      <protection locked="0"/>
    </xf>
    <xf numFmtId="0" fontId="17" fillId="0" borderId="245" xfId="3" applyFont="1" applyFill="1" applyBorder="1" applyAlignment="1" applyProtection="1">
      <alignment horizontal="center" vertical="center" wrapText="1"/>
      <protection locked="0"/>
    </xf>
    <xf numFmtId="0" fontId="2" fillId="3" borderId="2" xfId="4" applyFont="1" applyFill="1" applyBorder="1" applyAlignment="1">
      <alignment horizontal="center" vertical="center"/>
    </xf>
    <xf numFmtId="0" fontId="32" fillId="4" borderId="6" xfId="3" applyFont="1" applyFill="1" applyBorder="1" applyAlignment="1">
      <alignment horizontal="center" vertical="center"/>
    </xf>
    <xf numFmtId="0" fontId="8" fillId="0" borderId="108" xfId="0" applyFont="1" applyFill="1" applyBorder="1" applyAlignment="1">
      <alignment horizontal="center" vertical="center" wrapText="1"/>
    </xf>
    <xf numFmtId="0" fontId="17" fillId="0" borderId="240" xfId="3" applyFont="1" applyFill="1" applyBorder="1" applyAlignment="1" applyProtection="1">
      <alignment horizontal="center" vertical="center" wrapText="1"/>
      <protection locked="0"/>
    </xf>
    <xf numFmtId="0" fontId="17" fillId="0" borderId="243" xfId="3" applyFont="1" applyFill="1" applyBorder="1" applyAlignment="1" applyProtection="1">
      <alignment horizontal="center" vertical="center" wrapText="1"/>
      <protection locked="0"/>
    </xf>
    <xf numFmtId="0" fontId="17" fillId="0" borderId="246" xfId="3" applyFont="1" applyFill="1" applyBorder="1" applyAlignment="1" applyProtection="1">
      <alignment horizontal="center" vertical="center" wrapText="1"/>
      <protection locked="0"/>
    </xf>
    <xf numFmtId="0" fontId="1" fillId="0" borderId="175" xfId="4" applyFont="1" applyBorder="1" applyAlignment="1">
      <alignment horizontal="center" vertical="center" wrapText="1"/>
    </xf>
    <xf numFmtId="0" fontId="1" fillId="0" borderId="23" xfId="4" applyFont="1" applyBorder="1" applyAlignment="1">
      <alignment horizontal="center" vertical="center" wrapText="1"/>
    </xf>
    <xf numFmtId="0" fontId="1" fillId="0" borderId="0" xfId="4" applyFont="1" applyBorder="1" applyAlignment="1">
      <alignment horizontal="center" vertical="center" wrapText="1"/>
    </xf>
    <xf numFmtId="0" fontId="1" fillId="0" borderId="18" xfId="4" applyBorder="1" applyAlignment="1">
      <alignment horizontal="center" vertical="center" wrapText="1"/>
    </xf>
    <xf numFmtId="0" fontId="1" fillId="0" borderId="24" xfId="4" applyBorder="1" applyAlignment="1">
      <alignment horizontal="center" vertical="center" wrapText="1"/>
    </xf>
    <xf numFmtId="0" fontId="1" fillId="0" borderId="41" xfId="4" applyBorder="1" applyAlignment="1">
      <alignment horizontal="center" vertical="center" wrapText="1"/>
    </xf>
    <xf numFmtId="0" fontId="7" fillId="3" borderId="2" xfId="4" applyFont="1" applyFill="1" applyBorder="1" applyAlignment="1">
      <alignment horizontal="center"/>
    </xf>
    <xf numFmtId="0" fontId="7" fillId="3" borderId="271" xfId="4" applyFont="1" applyFill="1" applyBorder="1" applyAlignment="1">
      <alignment horizontal="center"/>
    </xf>
    <xf numFmtId="0" fontId="7" fillId="3" borderId="270" xfId="4" applyFont="1" applyFill="1" applyBorder="1" applyAlignment="1">
      <alignment horizontal="center"/>
    </xf>
    <xf numFmtId="0" fontId="4" fillId="5" borderId="11" xfId="4" applyFont="1" applyFill="1" applyBorder="1" applyAlignment="1">
      <alignment horizontal="center" vertical="center"/>
    </xf>
    <xf numFmtId="0" fontId="4" fillId="5" borderId="108" xfId="4" applyFont="1" applyFill="1" applyBorder="1" applyAlignment="1">
      <alignment horizontal="center" vertical="center"/>
    </xf>
    <xf numFmtId="0" fontId="1" fillId="0" borderId="9" xfId="4" applyBorder="1" applyAlignment="1">
      <alignment horizontal="center" vertical="center" wrapText="1"/>
    </xf>
    <xf numFmtId="0" fontId="7" fillId="3" borderId="2" xfId="4" applyFont="1" applyFill="1" applyBorder="1" applyAlignment="1">
      <alignment horizontal="center" wrapText="1"/>
    </xf>
    <xf numFmtId="0" fontId="7" fillId="3" borderId="271" xfId="4" applyFont="1" applyFill="1" applyBorder="1" applyAlignment="1">
      <alignment horizontal="center" wrapText="1"/>
    </xf>
    <xf numFmtId="0" fontId="1" fillId="0" borderId="175" xfId="4" applyBorder="1" applyAlignment="1">
      <alignment horizontal="center" vertical="center"/>
    </xf>
    <xf numFmtId="0" fontId="1" fillId="0" borderId="23" xfId="4" applyBorder="1" applyAlignment="1">
      <alignment horizontal="center" vertical="center"/>
    </xf>
    <xf numFmtId="0" fontId="1" fillId="0" borderId="0" xfId="4" applyBorder="1" applyAlignment="1">
      <alignment horizontal="center" vertical="center"/>
    </xf>
    <xf numFmtId="0" fontId="1" fillId="0" borderId="39" xfId="4" applyBorder="1" applyAlignment="1">
      <alignment horizontal="center" vertical="center"/>
    </xf>
    <xf numFmtId="0" fontId="1" fillId="0" borderId="10" xfId="4" applyBorder="1" applyAlignment="1">
      <alignment horizontal="center" vertical="center"/>
    </xf>
    <xf numFmtId="0" fontId="1" fillId="0" borderId="9" xfId="4" applyBorder="1" applyAlignment="1">
      <alignment horizontal="center" vertical="center"/>
    </xf>
    <xf numFmtId="0" fontId="7" fillId="3" borderId="65" xfId="3" applyFont="1" applyFill="1" applyBorder="1" applyAlignment="1">
      <alignment horizontal="center" vertical="center"/>
    </xf>
    <xf numFmtId="0" fontId="7" fillId="3" borderId="66" xfId="3" applyFont="1" applyFill="1" applyBorder="1" applyAlignment="1">
      <alignment horizontal="center" vertical="center"/>
    </xf>
    <xf numFmtId="0" fontId="17" fillId="0" borderId="238" xfId="3" applyFont="1" applyFill="1" applyBorder="1" applyAlignment="1" applyProtection="1">
      <alignment horizontal="center" vertical="center" wrapText="1"/>
      <protection locked="0"/>
    </xf>
    <xf numFmtId="0" fontId="17" fillId="0" borderId="241" xfId="3" applyFont="1" applyFill="1" applyBorder="1" applyAlignment="1" applyProtection="1">
      <alignment horizontal="center" vertical="center" wrapText="1"/>
      <protection locked="0"/>
    </xf>
    <xf numFmtId="0" fontId="17" fillId="0" borderId="61" xfId="3" applyFont="1" applyFill="1" applyBorder="1" applyAlignment="1" applyProtection="1">
      <alignment horizontal="center" vertical="center" wrapText="1"/>
      <protection locked="0"/>
    </xf>
    <xf numFmtId="0" fontId="17" fillId="0" borderId="62" xfId="3" applyFont="1" applyFill="1" applyBorder="1" applyAlignment="1" applyProtection="1">
      <alignment horizontal="center" vertical="center" wrapText="1"/>
      <protection locked="0"/>
    </xf>
    <xf numFmtId="0" fontId="17" fillId="0" borderId="63" xfId="3" applyFont="1" applyFill="1" applyBorder="1" applyAlignment="1" applyProtection="1">
      <alignment horizontal="center" vertical="center" wrapText="1"/>
      <protection locked="0"/>
    </xf>
    <xf numFmtId="0" fontId="17" fillId="0" borderId="0" xfId="3" applyFont="1" applyFill="1" applyBorder="1" applyAlignment="1" applyProtection="1">
      <alignment horizontal="center" vertical="center" wrapText="1"/>
      <protection locked="0"/>
    </xf>
    <xf numFmtId="0" fontId="17" fillId="0" borderId="64" xfId="3" applyFont="1" applyFill="1" applyBorder="1" applyAlignment="1" applyProtection="1">
      <alignment horizontal="center" vertical="center" wrapText="1"/>
      <protection locked="0"/>
    </xf>
    <xf numFmtId="0" fontId="17" fillId="0" borderId="46" xfId="3" applyFont="1" applyFill="1" applyBorder="1" applyAlignment="1" applyProtection="1">
      <alignment horizontal="center" vertical="center" wrapText="1"/>
      <protection locked="0"/>
    </xf>
    <xf numFmtId="0" fontId="17" fillId="0" borderId="67" xfId="4" applyFont="1" applyBorder="1" applyAlignment="1" applyProtection="1">
      <alignment horizontal="center" wrapText="1"/>
      <protection locked="0"/>
    </xf>
    <xf numFmtId="0" fontId="17" fillId="0" borderId="68" xfId="4" applyFont="1" applyBorder="1" applyAlignment="1" applyProtection="1">
      <alignment horizontal="center" wrapText="1"/>
      <protection locked="0"/>
    </xf>
    <xf numFmtId="0" fontId="17" fillId="0" borderId="69" xfId="4" applyFont="1" applyBorder="1" applyAlignment="1" applyProtection="1">
      <alignment horizontal="center" wrapText="1"/>
      <protection locked="0"/>
    </xf>
    <xf numFmtId="0" fontId="7" fillId="3" borderId="53" xfId="4" applyFont="1" applyFill="1" applyBorder="1" applyAlignment="1">
      <alignment horizontal="center" vertical="center" wrapText="1"/>
    </xf>
    <xf numFmtId="0" fontId="7" fillId="3" borderId="219" xfId="4" applyFont="1" applyFill="1" applyBorder="1" applyAlignment="1">
      <alignment horizontal="center" vertical="center" wrapText="1"/>
    </xf>
    <xf numFmtId="0" fontId="17" fillId="0" borderId="71" xfId="4" applyFont="1" applyBorder="1" applyAlignment="1" applyProtection="1">
      <alignment horizontal="center" wrapText="1"/>
      <protection locked="0"/>
    </xf>
    <xf numFmtId="0" fontId="17" fillId="0" borderId="72" xfId="4" applyFont="1" applyBorder="1" applyAlignment="1" applyProtection="1">
      <alignment horizontal="center" wrapText="1"/>
      <protection locked="0"/>
    </xf>
    <xf numFmtId="0" fontId="17" fillId="0" borderId="73" xfId="4" applyFont="1" applyBorder="1" applyAlignment="1" applyProtection="1">
      <alignment horizontal="center" wrapText="1"/>
      <protection locked="0"/>
    </xf>
    <xf numFmtId="0" fontId="17" fillId="0" borderId="74" xfId="3" applyFont="1" applyFill="1" applyBorder="1" applyAlignment="1" applyProtection="1">
      <alignment horizontal="center" vertical="center" wrapText="1"/>
      <protection locked="0"/>
    </xf>
    <xf numFmtId="0" fontId="17" fillId="0" borderId="75" xfId="3" applyFont="1" applyFill="1" applyBorder="1" applyAlignment="1" applyProtection="1">
      <alignment horizontal="center" vertical="center" wrapText="1"/>
      <protection locked="0"/>
    </xf>
    <xf numFmtId="0" fontId="17" fillId="0" borderId="78" xfId="3" applyFont="1" applyFill="1" applyBorder="1" applyAlignment="1" applyProtection="1">
      <alignment horizontal="center" vertical="center" wrapText="1"/>
      <protection locked="0"/>
    </xf>
    <xf numFmtId="0" fontId="17" fillId="0" borderId="79" xfId="3" applyFont="1" applyFill="1" applyBorder="1" applyAlignment="1" applyProtection="1">
      <alignment horizontal="center" vertical="center" wrapText="1"/>
      <protection locked="0"/>
    </xf>
    <xf numFmtId="0" fontId="17" fillId="0" borderId="84" xfId="3" applyFont="1" applyFill="1" applyBorder="1" applyAlignment="1" applyProtection="1">
      <alignment horizontal="center" vertical="center" wrapText="1"/>
      <protection locked="0"/>
    </xf>
    <xf numFmtId="0" fontId="17" fillId="0" borderId="85" xfId="3" applyFont="1" applyFill="1" applyBorder="1" applyAlignment="1" applyProtection="1">
      <alignment horizontal="center" vertical="center" wrapText="1"/>
      <protection locked="0"/>
    </xf>
    <xf numFmtId="0" fontId="7" fillId="3" borderId="65" xfId="4" applyFont="1" applyFill="1" applyBorder="1" applyAlignment="1">
      <alignment horizontal="center" vertical="center" wrapText="1"/>
    </xf>
    <xf numFmtId="0" fontId="7" fillId="3" borderId="66" xfId="4" applyFont="1" applyFill="1" applyBorder="1" applyAlignment="1">
      <alignment horizontal="center" vertical="center" wrapText="1"/>
    </xf>
    <xf numFmtId="0" fontId="7" fillId="3" borderId="49" xfId="4" applyFont="1" applyFill="1" applyBorder="1" applyAlignment="1">
      <alignment horizontal="center"/>
    </xf>
    <xf numFmtId="0" fontId="17" fillId="0" borderId="81" xfId="4" applyFont="1" applyBorder="1" applyAlignment="1" applyProtection="1">
      <alignment horizontal="center" wrapText="1"/>
      <protection locked="0"/>
    </xf>
    <xf numFmtId="0" fontId="17" fillId="0" borderId="82" xfId="4" applyFont="1" applyBorder="1" applyAlignment="1" applyProtection="1">
      <alignment horizontal="center" wrapText="1"/>
      <protection locked="0"/>
    </xf>
    <xf numFmtId="0" fontId="17" fillId="0" borderId="83" xfId="4" applyFont="1" applyBorder="1" applyAlignment="1" applyProtection="1">
      <alignment horizontal="center" wrapText="1"/>
      <protection locked="0"/>
    </xf>
    <xf numFmtId="0" fontId="1" fillId="0" borderId="16" xfId="4" applyBorder="1" applyAlignment="1" applyProtection="1">
      <alignment horizontal="center" vertical="center"/>
    </xf>
    <xf numFmtId="0" fontId="1" fillId="0" borderId="17" xfId="4" applyBorder="1" applyAlignment="1" applyProtection="1">
      <alignment horizontal="center" vertical="center"/>
    </xf>
    <xf numFmtId="0" fontId="1" fillId="0" borderId="23" xfId="4" applyBorder="1" applyAlignment="1" applyProtection="1">
      <alignment horizontal="center" vertical="center"/>
    </xf>
    <xf numFmtId="0" fontId="1" fillId="0" borderId="8" xfId="4" applyBorder="1" applyAlignment="1" applyProtection="1">
      <alignment horizontal="center" vertical="center"/>
    </xf>
    <xf numFmtId="0" fontId="4" fillId="5" borderId="16" xfId="4" applyFont="1" applyFill="1" applyBorder="1" applyAlignment="1">
      <alignment horizontal="center" vertical="center" wrapText="1"/>
    </xf>
    <xf numFmtId="0" fontId="4" fillId="5" borderId="175" xfId="4" applyFont="1" applyFill="1" applyBorder="1" applyAlignment="1">
      <alignment horizontal="center" vertical="center" wrapText="1"/>
    </xf>
    <xf numFmtId="0" fontId="4" fillId="5" borderId="17" xfId="4" applyFont="1" applyFill="1" applyBorder="1" applyAlignment="1">
      <alignment horizontal="center" vertical="center" wrapText="1"/>
    </xf>
    <xf numFmtId="0" fontId="4" fillId="5" borderId="39" xfId="4" applyFont="1" applyFill="1" applyBorder="1" applyAlignment="1">
      <alignment horizontal="center" vertical="center" wrapText="1"/>
    </xf>
    <xf numFmtId="0" fontId="4" fillId="5" borderId="10" xfId="4" applyFont="1" applyFill="1" applyBorder="1" applyAlignment="1">
      <alignment horizontal="center" vertical="center" wrapText="1"/>
    </xf>
    <xf numFmtId="0" fontId="4" fillId="5" borderId="40" xfId="4" applyFont="1" applyFill="1" applyBorder="1" applyAlignment="1">
      <alignment horizontal="center" vertical="center" wrapText="1"/>
    </xf>
    <xf numFmtId="0" fontId="1" fillId="0" borderId="87" xfId="4" applyBorder="1" applyAlignment="1" applyProtection="1">
      <alignment horizontal="center"/>
    </xf>
    <xf numFmtId="0" fontId="1" fillId="0" borderId="88" xfId="4" applyBorder="1" applyAlignment="1" applyProtection="1">
      <alignment horizontal="center"/>
    </xf>
    <xf numFmtId="0" fontId="1" fillId="0" borderId="89" xfId="4" applyBorder="1" applyAlignment="1" applyProtection="1">
      <alignment horizontal="center"/>
    </xf>
    <xf numFmtId="0" fontId="17" fillId="0" borderId="76" xfId="3" applyFont="1" applyFill="1" applyBorder="1" applyAlignment="1" applyProtection="1">
      <alignment horizontal="center" vertical="center" wrapText="1"/>
      <protection locked="0"/>
    </xf>
    <xf numFmtId="0" fontId="17" fillId="0" borderId="77" xfId="3" applyFont="1" applyFill="1" applyBorder="1" applyAlignment="1" applyProtection="1">
      <alignment horizontal="center" vertical="center" wrapText="1"/>
      <protection locked="0"/>
    </xf>
    <xf numFmtId="0" fontId="17" fillId="0" borderId="80" xfId="3" applyFont="1" applyFill="1" applyBorder="1" applyAlignment="1" applyProtection="1">
      <alignment horizontal="center" vertical="center" wrapText="1"/>
      <protection locked="0"/>
    </xf>
    <xf numFmtId="0" fontId="17" fillId="0" borderId="86" xfId="3" applyFont="1" applyFill="1" applyBorder="1" applyAlignment="1" applyProtection="1">
      <alignment horizontal="center" vertical="center" wrapText="1"/>
      <protection locked="0"/>
    </xf>
    <xf numFmtId="0" fontId="17" fillId="0" borderId="66" xfId="3" applyFont="1" applyFill="1" applyBorder="1" applyAlignment="1" applyProtection="1">
      <alignment horizontal="center" vertical="center" wrapText="1"/>
      <protection locked="0"/>
    </xf>
    <xf numFmtId="0" fontId="4" fillId="5" borderId="107" xfId="4" applyFont="1" applyFill="1" applyBorder="1" applyAlignment="1">
      <alignment horizontal="center" vertical="center" wrapText="1"/>
    </xf>
    <xf numFmtId="0" fontId="4" fillId="5" borderId="11" xfId="4" applyFont="1" applyFill="1" applyBorder="1" applyAlignment="1">
      <alignment horizontal="center" vertical="center" wrapText="1"/>
    </xf>
    <xf numFmtId="0" fontId="4" fillId="5" borderId="108" xfId="4" applyFont="1" applyFill="1" applyBorder="1" applyAlignment="1">
      <alignment horizontal="center" vertical="center" wrapText="1"/>
    </xf>
    <xf numFmtId="0" fontId="7" fillId="3" borderId="52" xfId="3" applyFont="1" applyFill="1" applyBorder="1" applyAlignment="1">
      <alignment horizontal="center" vertical="center"/>
    </xf>
    <xf numFmtId="0" fontId="7" fillId="3" borderId="53" xfId="3" applyFont="1" applyFill="1" applyBorder="1" applyAlignment="1">
      <alignment horizontal="center" vertical="center"/>
    </xf>
    <xf numFmtId="0" fontId="17" fillId="0" borderId="244" xfId="3" applyFont="1" applyFill="1" applyBorder="1" applyAlignment="1" applyProtection="1">
      <alignment horizontal="center" vertical="center" wrapText="1"/>
      <protection locked="0"/>
    </xf>
    <xf numFmtId="0" fontId="0" fillId="0" borderId="107" xfId="0" applyBorder="1" applyAlignment="1">
      <alignment horizontal="center" wrapText="1"/>
    </xf>
    <xf numFmtId="0" fontId="0" fillId="0" borderId="11" xfId="0" applyBorder="1" applyAlignment="1">
      <alignment horizontal="center" wrapText="1"/>
    </xf>
    <xf numFmtId="0" fontId="0" fillId="0" borderId="108" xfId="0" applyBorder="1" applyAlignment="1">
      <alignment horizont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41" xfId="0" applyBorder="1" applyAlignment="1">
      <alignment horizontal="center" vertical="center" wrapText="1"/>
    </xf>
    <xf numFmtId="0" fontId="0" fillId="0" borderId="24" xfId="0" applyBorder="1" applyAlignment="1">
      <alignment horizontal="center" wrapText="1"/>
    </xf>
    <xf numFmtId="0" fontId="0" fillId="0" borderId="41" xfId="0" applyBorder="1" applyAlignment="1">
      <alignment horizontal="center" wrapText="1"/>
    </xf>
    <xf numFmtId="0" fontId="0" fillId="0" borderId="107" xfId="0" applyBorder="1" applyAlignment="1">
      <alignment horizontal="center" vertical="center" wrapText="1"/>
    </xf>
    <xf numFmtId="0" fontId="0" fillId="0" borderId="11" xfId="0" applyBorder="1" applyAlignment="1">
      <alignment horizontal="center" vertical="center" wrapText="1"/>
    </xf>
    <xf numFmtId="0" fontId="0" fillId="0" borderId="108" xfId="0" applyBorder="1" applyAlignment="1">
      <alignment horizontal="center" vertical="center" wrapText="1"/>
    </xf>
    <xf numFmtId="0" fontId="7" fillId="3" borderId="90" xfId="3" applyFont="1" applyFill="1" applyBorder="1" applyAlignment="1">
      <alignment horizontal="center" vertical="center"/>
    </xf>
    <xf numFmtId="0" fontId="7" fillId="3" borderId="0" xfId="3" applyFont="1" applyFill="1" applyBorder="1" applyAlignment="1">
      <alignment horizontal="center" vertical="center"/>
    </xf>
    <xf numFmtId="0" fontId="7" fillId="3" borderId="90"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4" fillId="5" borderId="54" xfId="3" applyFont="1" applyFill="1" applyBorder="1" applyAlignment="1" applyProtection="1">
      <alignment horizontal="center" vertical="center" wrapText="1"/>
      <protection locked="0"/>
    </xf>
    <xf numFmtId="0" fontId="4" fillId="5" borderId="55" xfId="3" applyFont="1" applyFill="1" applyBorder="1" applyAlignment="1" applyProtection="1">
      <alignment horizontal="center" vertical="center" wrapText="1"/>
      <protection locked="0"/>
    </xf>
    <xf numFmtId="0" fontId="4" fillId="0" borderId="76" xfId="3" applyFont="1" applyFill="1" applyBorder="1" applyAlignment="1" applyProtection="1">
      <alignment horizontal="center" vertical="center" wrapText="1"/>
      <protection locked="0"/>
    </xf>
    <xf numFmtId="0" fontId="4" fillId="0" borderId="77" xfId="3" applyFont="1" applyFill="1" applyBorder="1" applyAlignment="1" applyProtection="1">
      <alignment horizontal="center" vertical="center" wrapText="1"/>
      <protection locked="0"/>
    </xf>
    <xf numFmtId="0" fontId="4" fillId="0" borderId="80"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wrapText="1"/>
      <protection locked="0"/>
    </xf>
    <xf numFmtId="0" fontId="4" fillId="0" borderId="86" xfId="3" applyFont="1" applyFill="1" applyBorder="1" applyAlignment="1" applyProtection="1">
      <alignment horizontal="center" vertical="center" wrapText="1"/>
      <protection locked="0"/>
    </xf>
    <xf numFmtId="0" fontId="4" fillId="0" borderId="66" xfId="3" applyFont="1" applyFill="1" applyBorder="1" applyAlignment="1" applyProtection="1">
      <alignment horizontal="center" vertical="center" wrapText="1"/>
      <protection locked="0"/>
    </xf>
    <xf numFmtId="0" fontId="4" fillId="5" borderId="57" xfId="3" applyFont="1" applyFill="1" applyBorder="1" applyAlignment="1" applyProtection="1">
      <alignment horizontal="center" vertical="center" wrapText="1"/>
      <protection locked="0"/>
    </xf>
    <xf numFmtId="0" fontId="4" fillId="5" borderId="44" xfId="3" applyFont="1" applyFill="1" applyBorder="1" applyAlignment="1" applyProtection="1">
      <alignment horizontal="center" vertical="center" wrapText="1"/>
      <protection locked="0"/>
    </xf>
    <xf numFmtId="0" fontId="2" fillId="3" borderId="2" xfId="3" applyFont="1" applyFill="1" applyBorder="1" applyAlignment="1">
      <alignment horizontal="center" vertical="center"/>
    </xf>
    <xf numFmtId="0" fontId="2" fillId="3" borderId="3" xfId="3" applyFont="1" applyFill="1" applyBorder="1" applyAlignment="1">
      <alignment horizontal="center" vertical="center"/>
    </xf>
    <xf numFmtId="0" fontId="32" fillId="4" borderId="7" xfId="3"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7" fillId="3" borderId="79" xfId="3" applyFont="1" applyFill="1" applyBorder="1" applyAlignment="1">
      <alignment horizontal="center" vertical="center" wrapText="1"/>
    </xf>
    <xf numFmtId="0" fontId="4" fillId="5" borderId="107" xfId="3" applyFont="1" applyFill="1" applyBorder="1" applyAlignment="1">
      <alignment horizontal="center" vertical="center" wrapText="1"/>
    </xf>
    <xf numFmtId="0" fontId="4" fillId="5" borderId="11" xfId="3" applyFont="1" applyFill="1" applyBorder="1" applyAlignment="1">
      <alignment horizontal="center" vertical="center" wrapText="1"/>
    </xf>
    <xf numFmtId="0" fontId="4" fillId="5" borderId="108" xfId="3" applyFont="1" applyFill="1" applyBorder="1" applyAlignment="1">
      <alignment horizontal="center" vertical="center" wrapText="1"/>
    </xf>
    <xf numFmtId="0" fontId="7" fillId="3" borderId="96" xfId="3" applyFont="1" applyFill="1" applyBorder="1" applyAlignment="1">
      <alignment horizontal="center" vertical="center" wrapText="1"/>
    </xf>
    <xf numFmtId="10" fontId="4" fillId="0" borderId="101" xfId="3" applyNumberFormat="1" applyFont="1" applyBorder="1" applyAlignment="1" applyProtection="1">
      <alignment horizontal="center" vertical="center"/>
      <protection locked="0"/>
    </xf>
    <xf numFmtId="10" fontId="4" fillId="0" borderId="102" xfId="3" applyNumberFormat="1" applyFont="1" applyBorder="1" applyAlignment="1" applyProtection="1">
      <alignment horizontal="center" vertical="center"/>
      <protection locked="0"/>
    </xf>
    <xf numFmtId="0" fontId="66" fillId="3" borderId="20" xfId="3" applyFont="1" applyFill="1" applyBorder="1" applyAlignment="1">
      <alignment horizontal="center" vertical="center" wrapText="1"/>
    </xf>
    <xf numFmtId="0" fontId="66" fillId="3" borderId="21" xfId="3" applyFont="1" applyFill="1" applyBorder="1" applyAlignment="1">
      <alignment horizontal="center" vertical="center" wrapText="1"/>
    </xf>
    <xf numFmtId="10" fontId="4" fillId="0" borderId="76" xfId="3" applyNumberFormat="1" applyFont="1" applyFill="1" applyBorder="1" applyAlignment="1" applyProtection="1">
      <alignment horizontal="center" vertical="center" wrapText="1"/>
      <protection locked="0"/>
    </xf>
    <xf numFmtId="10" fontId="4" fillId="0" borderId="97" xfId="3" applyNumberFormat="1" applyFont="1" applyFill="1" applyBorder="1" applyAlignment="1" applyProtection="1">
      <alignment horizontal="center" vertical="center" wrapText="1"/>
      <protection locked="0"/>
    </xf>
    <xf numFmtId="10" fontId="4" fillId="0" borderId="80" xfId="3" applyNumberFormat="1" applyFont="1" applyFill="1" applyBorder="1" applyAlignment="1" applyProtection="1">
      <alignment horizontal="center" vertical="center" wrapText="1"/>
      <protection locked="0"/>
    </xf>
    <xf numFmtId="10" fontId="4" fillId="0" borderId="98" xfId="3" applyNumberFormat="1" applyFont="1" applyFill="1" applyBorder="1" applyAlignment="1" applyProtection="1">
      <alignment horizontal="center" vertical="center" wrapText="1"/>
      <protection locked="0"/>
    </xf>
    <xf numFmtId="10" fontId="4" fillId="0" borderId="86" xfId="3" applyNumberFormat="1" applyFont="1" applyFill="1" applyBorder="1" applyAlignment="1" applyProtection="1">
      <alignment horizontal="center" vertical="center" wrapText="1"/>
      <protection locked="0"/>
    </xf>
    <xf numFmtId="10" fontId="4" fillId="0" borderId="100" xfId="3" applyNumberFormat="1" applyFont="1" applyFill="1" applyBorder="1" applyAlignment="1" applyProtection="1">
      <alignment horizontal="center" vertical="center" wrapText="1"/>
      <protection locked="0"/>
    </xf>
    <xf numFmtId="10" fontId="4" fillId="5" borderId="76" xfId="3" applyNumberFormat="1" applyFont="1" applyFill="1" applyBorder="1" applyAlignment="1" applyProtection="1">
      <alignment horizontal="center" vertical="center" wrapText="1"/>
      <protection locked="0"/>
    </xf>
    <xf numFmtId="10" fontId="4" fillId="5" borderId="77" xfId="3" applyNumberFormat="1" applyFont="1" applyFill="1" applyBorder="1" applyAlignment="1" applyProtection="1">
      <alignment horizontal="center" vertical="center" wrapText="1"/>
      <protection locked="0"/>
    </xf>
    <xf numFmtId="10" fontId="4" fillId="5" borderId="80" xfId="3" applyNumberFormat="1" applyFont="1" applyFill="1" applyBorder="1" applyAlignment="1" applyProtection="1">
      <alignment horizontal="center" vertical="center" wrapText="1"/>
      <protection locked="0"/>
    </xf>
    <xf numFmtId="10" fontId="4" fillId="5" borderId="0" xfId="3" applyNumberFormat="1" applyFont="1" applyFill="1" applyBorder="1" applyAlignment="1" applyProtection="1">
      <alignment horizontal="center" vertical="center" wrapText="1"/>
      <protection locked="0"/>
    </xf>
    <xf numFmtId="10" fontId="4" fillId="5" borderId="86" xfId="3" applyNumberFormat="1" applyFont="1" applyFill="1" applyBorder="1" applyAlignment="1" applyProtection="1">
      <alignment horizontal="center" vertical="center" wrapText="1"/>
      <protection locked="0"/>
    </xf>
    <xf numFmtId="10" fontId="4" fillId="5" borderId="66" xfId="3" applyNumberFormat="1" applyFont="1" applyFill="1" applyBorder="1" applyAlignment="1" applyProtection="1">
      <alignment horizontal="center" vertical="center" wrapText="1"/>
      <protection locked="0"/>
    </xf>
    <xf numFmtId="0" fontId="4" fillId="0" borderId="10" xfId="0" applyFont="1" applyFill="1" applyBorder="1" applyAlignment="1">
      <alignment horizontal="left" vertical="center" wrapText="1"/>
    </xf>
    <xf numFmtId="0" fontId="7" fillId="3" borderId="95" xfId="3" applyFont="1" applyFill="1" applyBorder="1" applyAlignment="1">
      <alignment horizontal="center" vertical="center" wrapText="1"/>
    </xf>
    <xf numFmtId="0" fontId="23" fillId="0" borderId="107" xfId="5" applyFont="1" applyBorder="1" applyAlignment="1">
      <alignment horizontal="center" vertical="center" wrapText="1"/>
    </xf>
    <xf numFmtId="0" fontId="23" fillId="0" borderId="108" xfId="5" applyFont="1" applyBorder="1" applyAlignment="1">
      <alignment horizontal="center" vertical="center" wrapText="1"/>
    </xf>
    <xf numFmtId="0" fontId="2" fillId="3" borderId="1" xfId="5" applyFont="1" applyFill="1" applyBorder="1" applyAlignment="1">
      <alignment horizontal="center" vertical="center" wrapText="1"/>
    </xf>
    <xf numFmtId="0" fontId="2" fillId="3" borderId="2" xfId="5" applyFont="1" applyFill="1" applyBorder="1" applyAlignment="1">
      <alignment horizontal="center" vertical="center" wrapText="1"/>
    </xf>
    <xf numFmtId="0" fontId="2" fillId="3" borderId="3" xfId="5" applyFont="1" applyFill="1" applyBorder="1" applyAlignment="1">
      <alignment horizontal="center" vertical="center" wrapText="1"/>
    </xf>
    <xf numFmtId="0" fontId="23" fillId="0" borderId="107" xfId="5" applyFont="1" applyBorder="1" applyAlignment="1">
      <alignment horizontal="center" vertical="center"/>
    </xf>
    <xf numFmtId="0" fontId="23" fillId="0" borderId="108" xfId="5" applyFont="1" applyBorder="1" applyAlignment="1">
      <alignment horizontal="center" vertical="center"/>
    </xf>
    <xf numFmtId="0" fontId="23" fillId="0" borderId="16" xfId="5" applyFont="1" applyBorder="1" applyAlignment="1">
      <alignment horizontal="center" vertical="center"/>
    </xf>
    <xf numFmtId="0" fontId="23" fillId="0" borderId="17" xfId="5" applyFont="1" applyBorder="1" applyAlignment="1">
      <alignment horizontal="center" vertical="center"/>
    </xf>
    <xf numFmtId="0" fontId="23" fillId="0" borderId="23" xfId="5" applyFont="1" applyBorder="1" applyAlignment="1">
      <alignment horizontal="center" vertical="center"/>
    </xf>
    <xf numFmtId="0" fontId="23" fillId="0" borderId="8" xfId="5" applyFont="1" applyBorder="1" applyAlignment="1">
      <alignment horizontal="center" vertical="center"/>
    </xf>
    <xf numFmtId="0" fontId="23" fillId="0" borderId="39" xfId="5" applyFont="1" applyBorder="1" applyAlignment="1">
      <alignment horizontal="center" vertical="center"/>
    </xf>
    <xf numFmtId="0" fontId="23" fillId="0" borderId="40" xfId="5" applyFont="1" applyBorder="1" applyAlignment="1">
      <alignment horizontal="center" vertical="center"/>
    </xf>
    <xf numFmtId="0" fontId="23" fillId="0" borderId="11" xfId="5" applyFont="1" applyBorder="1" applyAlignment="1">
      <alignment horizontal="center" vertical="center"/>
    </xf>
    <xf numFmtId="0" fontId="23" fillId="0" borderId="18" xfId="5" applyFont="1" applyBorder="1" applyAlignment="1">
      <alignment horizontal="center" vertical="center" wrapText="1"/>
    </xf>
    <xf numFmtId="0" fontId="23" fillId="0" borderId="24" xfId="5" applyFont="1" applyBorder="1" applyAlignment="1">
      <alignment horizontal="center" vertical="center" wrapText="1"/>
    </xf>
    <xf numFmtId="0" fontId="23" fillId="0" borderId="41" xfId="5" applyFont="1" applyBorder="1" applyAlignment="1">
      <alignment horizontal="center" vertical="center" wrapText="1"/>
    </xf>
    <xf numFmtId="0" fontId="23" fillId="0" borderId="11" xfId="5" applyFont="1" applyBorder="1" applyAlignment="1">
      <alignment horizontal="center" vertical="center" wrapText="1"/>
    </xf>
    <xf numFmtId="0" fontId="23" fillId="0" borderId="175" xfId="5" applyFont="1" applyBorder="1" applyAlignment="1">
      <alignment horizontal="center" vertical="center"/>
    </xf>
    <xf numFmtId="0" fontId="23" fillId="0" borderId="0" xfId="5" applyFont="1" applyBorder="1" applyAlignment="1">
      <alignment horizontal="center" vertical="center"/>
    </xf>
    <xf numFmtId="0" fontId="23" fillId="0" borderId="266" xfId="5" applyFont="1" applyBorder="1" applyAlignment="1">
      <alignment horizontal="center" vertical="center"/>
    </xf>
    <xf numFmtId="0" fontId="23" fillId="0" borderId="265" xfId="5" applyFont="1" applyBorder="1" applyAlignment="1">
      <alignment horizontal="center" vertical="center"/>
    </xf>
    <xf numFmtId="0" fontId="23" fillId="0" borderId="40" xfId="5" applyFont="1" applyBorder="1" applyAlignment="1">
      <alignment horizontal="center" vertical="center" wrapText="1"/>
    </xf>
    <xf numFmtId="0" fontId="70" fillId="0" borderId="273" xfId="0" applyFont="1" applyFill="1" applyBorder="1" applyAlignment="1">
      <alignment horizontal="center" vertical="center"/>
    </xf>
    <xf numFmtId="0" fontId="70" fillId="0" borderId="274" xfId="0" applyFont="1" applyFill="1" applyBorder="1" applyAlignment="1">
      <alignment horizontal="center" vertical="center"/>
    </xf>
    <xf numFmtId="0" fontId="70" fillId="0" borderId="275" xfId="0" applyFont="1" applyFill="1" applyBorder="1" applyAlignment="1">
      <alignment horizontal="center" vertical="center"/>
    </xf>
    <xf numFmtId="0" fontId="22" fillId="0" borderId="105" xfId="5" applyFont="1" applyFill="1" applyBorder="1" applyAlignment="1">
      <alignment horizontal="center" vertical="center" wrapText="1"/>
    </xf>
    <xf numFmtId="0" fontId="20" fillId="3" borderId="1" xfId="5" applyFont="1" applyFill="1" applyBorder="1" applyAlignment="1">
      <alignment horizontal="center" vertical="center" wrapText="1"/>
    </xf>
    <xf numFmtId="0" fontId="20" fillId="3" borderId="2" xfId="5" applyFont="1" applyFill="1" applyBorder="1" applyAlignment="1">
      <alignment horizontal="center" vertical="center" wrapText="1"/>
    </xf>
    <xf numFmtId="0" fontId="32" fillId="4" borderId="0" xfId="3" applyFont="1" applyFill="1" applyBorder="1" applyAlignment="1">
      <alignment horizontal="center" vertical="center" wrapText="1"/>
    </xf>
    <xf numFmtId="0" fontId="23" fillId="0" borderId="16" xfId="5" applyFont="1" applyBorder="1" applyAlignment="1">
      <alignment horizontal="center" vertical="center" wrapText="1"/>
    </xf>
    <xf numFmtId="0" fontId="23" fillId="0" borderId="17" xfId="5" applyFont="1" applyBorder="1" applyAlignment="1">
      <alignment horizontal="center" vertical="center" wrapText="1"/>
    </xf>
    <xf numFmtId="0" fontId="23" fillId="0" borderId="0" xfId="5" applyFont="1" applyBorder="1" applyAlignment="1">
      <alignment horizontal="center" vertical="center" wrapText="1"/>
    </xf>
    <xf numFmtId="0" fontId="23" fillId="0" borderId="8" xfId="5" applyFont="1" applyBorder="1" applyAlignment="1">
      <alignment horizontal="center" vertical="center" wrapText="1"/>
    </xf>
    <xf numFmtId="0" fontId="23" fillId="0" borderId="10" xfId="5" applyFont="1" applyBorder="1" applyAlignment="1">
      <alignment horizontal="center" vertical="center" wrapText="1"/>
    </xf>
    <xf numFmtId="0" fontId="4" fillId="0" borderId="235" xfId="3" applyFont="1" applyFill="1" applyBorder="1" applyAlignment="1" applyProtection="1">
      <alignment horizontal="center" vertical="center" wrapText="1"/>
      <protection locked="0"/>
    </xf>
    <xf numFmtId="0" fontId="4" fillId="0" borderId="236" xfId="3" applyFont="1" applyFill="1" applyBorder="1" applyAlignment="1" applyProtection="1">
      <alignment horizontal="center" vertical="center" wrapText="1"/>
      <protection locked="0"/>
    </xf>
    <xf numFmtId="0" fontId="7" fillId="3" borderId="62" xfId="3" applyFont="1" applyFill="1" applyBorder="1" applyAlignment="1">
      <alignment horizontal="center" vertical="center"/>
    </xf>
    <xf numFmtId="0" fontId="7" fillId="3" borderId="264" xfId="3" applyFont="1" applyFill="1" applyBorder="1" applyAlignment="1">
      <alignment horizontal="center" vertical="center"/>
    </xf>
    <xf numFmtId="0" fontId="7" fillId="3" borderId="49" xfId="3" applyFont="1" applyFill="1" applyBorder="1" applyAlignment="1">
      <alignment horizontal="center" vertical="center"/>
    </xf>
    <xf numFmtId="0" fontId="7" fillId="3" borderId="141" xfId="3" applyFont="1" applyFill="1" applyBorder="1" applyAlignment="1">
      <alignment horizontal="center" vertical="center"/>
    </xf>
    <xf numFmtId="0" fontId="7" fillId="3" borderId="110" xfId="3" applyFont="1" applyFill="1" applyBorder="1" applyAlignment="1">
      <alignment horizontal="center" vertical="center"/>
    </xf>
    <xf numFmtId="0" fontId="7" fillId="3" borderId="111" xfId="3" applyFont="1" applyFill="1" applyBorder="1" applyAlignment="1">
      <alignment horizontal="center" vertical="center"/>
    </xf>
    <xf numFmtId="0" fontId="7" fillId="3" borderId="112" xfId="3" applyFont="1" applyFill="1" applyBorder="1" applyAlignment="1">
      <alignment horizontal="center" vertical="center"/>
    </xf>
    <xf numFmtId="0" fontId="4" fillId="0" borderId="230" xfId="3" applyFont="1" applyFill="1" applyBorder="1" applyAlignment="1" applyProtection="1">
      <alignment horizontal="center" vertical="center" wrapText="1"/>
      <protection locked="0"/>
    </xf>
    <xf numFmtId="0" fontId="4" fillId="0" borderId="231" xfId="3" applyFont="1" applyFill="1" applyBorder="1" applyAlignment="1" applyProtection="1">
      <alignment horizontal="center" vertical="center" wrapText="1"/>
      <protection locked="0"/>
    </xf>
    <xf numFmtId="0" fontId="4" fillId="0" borderId="232" xfId="3" applyFont="1" applyFill="1" applyBorder="1" applyAlignment="1" applyProtection="1">
      <alignment horizontal="center" vertical="center" wrapText="1"/>
      <protection locked="0"/>
    </xf>
    <xf numFmtId="0" fontId="4" fillId="0" borderId="233" xfId="3" applyFont="1" applyFill="1" applyBorder="1" applyAlignment="1" applyProtection="1">
      <alignment horizontal="center" vertical="center" wrapText="1"/>
      <protection locked="0"/>
    </xf>
    <xf numFmtId="10" fontId="4" fillId="0" borderId="101" xfId="3" applyNumberFormat="1" applyFont="1" applyBorder="1" applyAlignment="1" applyProtection="1">
      <alignment horizontal="center" vertical="center" wrapText="1"/>
      <protection locked="0"/>
    </xf>
    <xf numFmtId="10" fontId="4" fillId="0" borderId="102" xfId="3" applyNumberFormat="1" applyFont="1" applyBorder="1" applyAlignment="1" applyProtection="1">
      <alignment horizontal="center" vertical="center" wrapText="1"/>
      <protection locked="0"/>
    </xf>
    <xf numFmtId="0" fontId="7" fillId="3" borderId="13" xfId="3" applyFont="1" applyFill="1" applyBorder="1" applyAlignment="1">
      <alignment horizontal="center" vertical="center" wrapText="1"/>
    </xf>
    <xf numFmtId="0" fontId="7" fillId="3" borderId="15" xfId="3" applyFont="1" applyFill="1" applyBorder="1" applyAlignment="1">
      <alignment horizontal="center" vertical="center" wrapText="1"/>
    </xf>
    <xf numFmtId="0" fontId="7" fillId="3" borderId="117" xfId="3" applyFont="1" applyFill="1" applyBorder="1" applyAlignment="1">
      <alignment horizontal="center" vertical="center" wrapText="1"/>
    </xf>
    <xf numFmtId="0" fontId="7" fillId="3" borderId="118" xfId="3" applyFont="1" applyFill="1" applyBorder="1" applyAlignment="1">
      <alignment horizontal="center" vertical="center" wrapText="1"/>
    </xf>
    <xf numFmtId="0" fontId="7" fillId="3" borderId="119" xfId="3" applyFont="1" applyFill="1" applyBorder="1" applyAlignment="1">
      <alignment horizontal="center" vertical="center" wrapText="1"/>
    </xf>
    <xf numFmtId="0" fontId="17" fillId="0" borderId="0" xfId="10" applyFont="1" applyAlignment="1" applyProtection="1">
      <alignment vertical="top" wrapText="1"/>
      <protection locked="0"/>
    </xf>
    <xf numFmtId="0" fontId="4" fillId="0" borderId="43" xfId="3" applyFont="1" applyFill="1" applyBorder="1" applyAlignment="1" applyProtection="1">
      <alignment horizontal="justify" vertical="center" wrapText="1"/>
      <protection locked="0"/>
    </xf>
    <xf numFmtId="0" fontId="4" fillId="0" borderId="145" xfId="3" applyFont="1" applyFill="1" applyBorder="1" applyAlignment="1" applyProtection="1">
      <alignment horizontal="justify" vertical="center" wrapText="1"/>
      <protection locked="0"/>
    </xf>
    <xf numFmtId="0" fontId="7" fillId="3" borderId="36" xfId="3" applyFont="1" applyFill="1" applyBorder="1" applyAlignment="1">
      <alignment horizontal="center" vertical="center" wrapText="1"/>
    </xf>
    <xf numFmtId="0" fontId="7" fillId="3" borderId="122" xfId="3" applyFont="1" applyFill="1" applyBorder="1" applyAlignment="1">
      <alignment horizontal="center" vertical="center" wrapText="1"/>
    </xf>
    <xf numFmtId="0" fontId="13" fillId="4" borderId="272" xfId="3" applyFont="1" applyFill="1" applyBorder="1" applyAlignment="1">
      <alignment horizontal="center" vertical="center" wrapText="1"/>
    </xf>
    <xf numFmtId="0" fontId="13" fillId="8" borderId="96" xfId="3" applyFont="1" applyFill="1" applyBorder="1" applyAlignment="1">
      <alignment horizontal="center" vertical="center" wrapText="1"/>
    </xf>
    <xf numFmtId="0" fontId="13" fillId="8" borderId="49" xfId="3" applyFont="1" applyFill="1" applyBorder="1" applyAlignment="1">
      <alignment horizontal="center" vertical="center" wrapText="1"/>
    </xf>
    <xf numFmtId="0" fontId="2" fillId="3" borderId="2" xfId="6" applyFont="1" applyFill="1" applyBorder="1" applyAlignment="1">
      <alignment horizontal="center" vertical="center" wrapText="1"/>
    </xf>
    <xf numFmtId="0" fontId="2" fillId="3" borderId="2" xfId="6" applyFont="1" applyFill="1" applyBorder="1" applyAlignment="1">
      <alignment horizontal="center" vertical="center"/>
    </xf>
    <xf numFmtId="0" fontId="2" fillId="3" borderId="3" xfId="6" applyFont="1" applyFill="1" applyBorder="1" applyAlignment="1">
      <alignment horizontal="center" vertical="center"/>
    </xf>
    <xf numFmtId="0" fontId="7" fillId="3" borderId="131" xfId="3" applyFont="1" applyFill="1" applyBorder="1" applyAlignment="1">
      <alignment horizontal="left" vertical="center"/>
    </xf>
    <xf numFmtId="0" fontId="7" fillId="3" borderId="10" xfId="3" applyFont="1" applyFill="1" applyBorder="1" applyAlignment="1">
      <alignment horizontal="left" vertical="center"/>
    </xf>
    <xf numFmtId="0" fontId="8" fillId="4" borderId="272" xfId="6" applyFont="1" applyFill="1" applyBorder="1" applyAlignment="1">
      <alignment horizontal="center" vertical="center"/>
    </xf>
    <xf numFmtId="0" fontId="13" fillId="4" borderId="0" xfId="3" applyFont="1" applyFill="1" applyBorder="1" applyAlignment="1">
      <alignment horizontal="center" vertical="center" wrapText="1"/>
    </xf>
    <xf numFmtId="0" fontId="72" fillId="5" borderId="107"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108" xfId="0" applyFont="1" applyFill="1" applyBorder="1" applyAlignment="1">
      <alignment horizontal="center" vertical="center"/>
    </xf>
    <xf numFmtId="0" fontId="13" fillId="7" borderId="6" xfId="3" applyFont="1" applyFill="1" applyBorder="1" applyAlignment="1">
      <alignment horizontal="center" vertical="center" wrapText="1"/>
    </xf>
    <xf numFmtId="0" fontId="1" fillId="0" borderId="18" xfId="6" applyBorder="1" applyAlignment="1">
      <alignment horizontal="center" vertical="center" wrapText="1"/>
    </xf>
    <xf numFmtId="0" fontId="1" fillId="0" borderId="24" xfId="6" applyBorder="1" applyAlignment="1">
      <alignment horizontal="center" vertical="center" wrapText="1"/>
    </xf>
    <xf numFmtId="0" fontId="1" fillId="0" borderId="41" xfId="6" applyBorder="1" applyAlignment="1">
      <alignment horizontal="center" vertical="center" wrapText="1"/>
    </xf>
    <xf numFmtId="0" fontId="15" fillId="0" borderId="16" xfId="6" applyFont="1" applyBorder="1" applyAlignment="1">
      <alignment horizontal="center" vertical="center"/>
    </xf>
    <xf numFmtId="0" fontId="15" fillId="0" borderId="17" xfId="6" applyFont="1" applyBorder="1" applyAlignment="1">
      <alignment horizontal="center" vertical="center"/>
    </xf>
    <xf numFmtId="0" fontId="15" fillId="0" borderId="23" xfId="6" applyFont="1" applyBorder="1" applyAlignment="1">
      <alignment horizontal="center" vertical="center"/>
    </xf>
    <xf numFmtId="0" fontId="15" fillId="0" borderId="8" xfId="6" applyFont="1" applyBorder="1" applyAlignment="1">
      <alignment horizontal="center" vertical="center"/>
    </xf>
    <xf numFmtId="0" fontId="15" fillId="0" borderId="39" xfId="6" applyFont="1" applyBorder="1" applyAlignment="1">
      <alignment horizontal="center" vertical="center"/>
    </xf>
    <xf numFmtId="0" fontId="15" fillId="0" borderId="40" xfId="6" applyFont="1" applyBorder="1" applyAlignment="1">
      <alignment horizontal="center" vertical="center"/>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1" fillId="0" borderId="107" xfId="6" applyBorder="1" applyAlignment="1">
      <alignment horizontal="center" vertical="center" wrapText="1"/>
    </xf>
    <xf numFmtId="0" fontId="1" fillId="0" borderId="11" xfId="6" applyBorder="1" applyAlignment="1">
      <alignment horizontal="center" vertical="center" wrapText="1"/>
    </xf>
    <xf numFmtId="0" fontId="1" fillId="0" borderId="108" xfId="6" applyBorder="1" applyAlignment="1">
      <alignment horizontal="center" vertical="center" wrapText="1"/>
    </xf>
    <xf numFmtId="0" fontId="1" fillId="0" borderId="175" xfId="6" applyBorder="1" applyAlignment="1">
      <alignment horizontal="center" vertical="center" wrapText="1"/>
    </xf>
    <xf numFmtId="0" fontId="1" fillId="0" borderId="17" xfId="6" applyBorder="1" applyAlignment="1">
      <alignment horizontal="center" vertical="center" wrapText="1"/>
    </xf>
    <xf numFmtId="0" fontId="1" fillId="0" borderId="23" xfId="6" applyBorder="1" applyAlignment="1">
      <alignment horizontal="center" vertical="center" wrapText="1"/>
    </xf>
    <xf numFmtId="0" fontId="1" fillId="0" borderId="8" xfId="6" applyBorder="1" applyAlignment="1">
      <alignment horizontal="center" vertical="center" wrapText="1"/>
    </xf>
    <xf numFmtId="0" fontId="1" fillId="0" borderId="39" xfId="6" applyBorder="1" applyAlignment="1">
      <alignment horizontal="center" vertical="center" wrapText="1"/>
    </xf>
    <xf numFmtId="0" fontId="1" fillId="0" borderId="40" xfId="6" applyBorder="1" applyAlignment="1">
      <alignment horizontal="center" vertical="center" wrapText="1"/>
    </xf>
    <xf numFmtId="0" fontId="1" fillId="0" borderId="16" xfId="6" applyBorder="1" applyAlignment="1">
      <alignment horizontal="center" vertical="center" wrapText="1"/>
    </xf>
    <xf numFmtId="0" fontId="1" fillId="0" borderId="0" xfId="6" applyBorder="1" applyAlignment="1">
      <alignment horizontal="center" vertical="center" wrapText="1"/>
    </xf>
    <xf numFmtId="0" fontId="1" fillId="0" borderId="10" xfId="6" applyBorder="1" applyAlignment="1">
      <alignment horizontal="center" vertical="center" wrapText="1"/>
    </xf>
    <xf numFmtId="0" fontId="1" fillId="0" borderId="16" xfId="6" applyBorder="1" applyAlignment="1" applyProtection="1">
      <alignment horizontal="center" vertical="center" wrapText="1"/>
      <protection locked="0"/>
    </xf>
    <xf numFmtId="0" fontId="1" fillId="0" borderId="17" xfId="6" applyBorder="1" applyAlignment="1" applyProtection="1">
      <alignment horizontal="center" vertical="center" wrapText="1"/>
      <protection locked="0"/>
    </xf>
    <xf numFmtId="0" fontId="1" fillId="0" borderId="23" xfId="6" applyBorder="1" applyAlignment="1" applyProtection="1">
      <alignment horizontal="center" vertical="center" wrapText="1"/>
      <protection locked="0"/>
    </xf>
    <xf numFmtId="0" fontId="1" fillId="0" borderId="8" xfId="6" applyBorder="1" applyAlignment="1" applyProtection="1">
      <alignment horizontal="center" vertical="center" wrapText="1"/>
      <protection locked="0"/>
    </xf>
    <xf numFmtId="0" fontId="1" fillId="0" borderId="39" xfId="6" applyBorder="1" applyAlignment="1" applyProtection="1">
      <alignment horizontal="center" vertical="center" wrapText="1"/>
      <protection locked="0"/>
    </xf>
    <xf numFmtId="0" fontId="1" fillId="0" borderId="40" xfId="6" applyBorder="1" applyAlignment="1" applyProtection="1">
      <alignment horizontal="center" vertical="center" wrapText="1"/>
      <protection locked="0"/>
    </xf>
    <xf numFmtId="0" fontId="15" fillId="0" borderId="107" xfId="6" applyFont="1" applyBorder="1" applyAlignment="1">
      <alignment horizontal="center" vertical="center"/>
    </xf>
    <xf numFmtId="0" fontId="15" fillId="0" borderId="11" xfId="6" applyFont="1" applyBorder="1" applyAlignment="1">
      <alignment horizontal="center" vertical="center"/>
    </xf>
    <xf numFmtId="0" fontId="15" fillId="0" borderId="108" xfId="6" applyFont="1" applyBorder="1" applyAlignment="1">
      <alignment horizontal="center" vertical="center"/>
    </xf>
    <xf numFmtId="0" fontId="4" fillId="0" borderId="74" xfId="3" applyFont="1" applyFill="1" applyBorder="1" applyAlignment="1" applyProtection="1">
      <alignment horizontal="center" vertical="center" wrapText="1"/>
      <protection locked="0"/>
    </xf>
    <xf numFmtId="0" fontId="4" fillId="0" borderId="97" xfId="3" applyFont="1" applyFill="1" applyBorder="1" applyAlignment="1" applyProtection="1">
      <alignment horizontal="center" vertical="center" wrapText="1"/>
      <protection locked="0"/>
    </xf>
    <xf numFmtId="0" fontId="4" fillId="0" borderId="78" xfId="3" applyFont="1" applyFill="1" applyBorder="1" applyAlignment="1" applyProtection="1">
      <alignment horizontal="center" vertical="center" wrapText="1"/>
      <protection locked="0"/>
    </xf>
    <xf numFmtId="0" fontId="4" fillId="0" borderId="98" xfId="3" applyFont="1" applyFill="1" applyBorder="1" applyAlignment="1" applyProtection="1">
      <alignment horizontal="center" vertical="center" wrapText="1"/>
      <protection locked="0"/>
    </xf>
    <xf numFmtId="0" fontId="4" fillId="0" borderId="84" xfId="3" applyFont="1" applyFill="1" applyBorder="1" applyAlignment="1" applyProtection="1">
      <alignment horizontal="center" vertical="center" wrapText="1"/>
      <protection locked="0"/>
    </xf>
    <xf numFmtId="0" fontId="4" fillId="0" borderId="100" xfId="3" applyFont="1" applyFill="1" applyBorder="1" applyAlignment="1" applyProtection="1">
      <alignment horizontal="center" vertical="center" wrapText="1"/>
      <protection locked="0"/>
    </xf>
    <xf numFmtId="0" fontId="4" fillId="0" borderId="77" xfId="3" applyFont="1" applyFill="1" applyBorder="1" applyAlignment="1" applyProtection="1">
      <alignment horizontal="center" vertical="center"/>
      <protection locked="0"/>
    </xf>
    <xf numFmtId="0" fontId="4" fillId="0" borderId="78" xfId="3" applyFont="1" applyFill="1" applyBorder="1" applyAlignment="1" applyProtection="1">
      <alignment horizontal="center" vertical="center"/>
      <protection locked="0"/>
    </xf>
    <xf numFmtId="0" fontId="4" fillId="0" borderId="0" xfId="3" applyFont="1" applyFill="1" applyBorder="1" applyAlignment="1" applyProtection="1">
      <alignment horizontal="center" vertical="center"/>
      <protection locked="0"/>
    </xf>
    <xf numFmtId="0" fontId="4" fillId="0" borderId="84" xfId="3" applyFont="1" applyFill="1" applyBorder="1" applyAlignment="1" applyProtection="1">
      <alignment horizontal="center" vertical="center"/>
      <protection locked="0"/>
    </xf>
    <xf numFmtId="0" fontId="4" fillId="0" borderId="66" xfId="3" applyFont="1" applyFill="1" applyBorder="1" applyAlignment="1" applyProtection="1">
      <alignment horizontal="center" vertical="center"/>
      <protection locked="0"/>
    </xf>
    <xf numFmtId="0" fontId="13" fillId="3" borderId="96" xfId="3" applyFont="1" applyFill="1" applyBorder="1" applyAlignment="1">
      <alignment horizontal="center" vertical="center" wrapText="1"/>
    </xf>
    <xf numFmtId="0" fontId="13" fillId="3" borderId="49"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3" borderId="235" xfId="3" applyFont="1" applyFill="1" applyBorder="1" applyAlignment="1">
      <alignment horizontal="center" vertical="center" wrapText="1"/>
    </xf>
    <xf numFmtId="0" fontId="13" fillId="3" borderId="245" xfId="3" applyFont="1" applyFill="1" applyBorder="1" applyAlignment="1">
      <alignment horizontal="center" vertical="center" wrapText="1"/>
    </xf>
    <xf numFmtId="0" fontId="7" fillId="3" borderId="52" xfId="3" applyFont="1" applyFill="1" applyBorder="1" applyAlignment="1">
      <alignment horizontal="center" vertical="center" wrapText="1"/>
    </xf>
    <xf numFmtId="0" fontId="7" fillId="3" borderId="53" xfId="3" applyFont="1" applyFill="1" applyBorder="1" applyAlignment="1">
      <alignment horizontal="center" vertical="center" wrapText="1"/>
    </xf>
    <xf numFmtId="0" fontId="7" fillId="3" borderId="132" xfId="3" applyFont="1" applyFill="1" applyBorder="1" applyAlignment="1">
      <alignment horizontal="center" vertical="center" wrapText="1"/>
    </xf>
    <xf numFmtId="0" fontId="7" fillId="3" borderId="65" xfId="3" applyFont="1" applyFill="1" applyBorder="1" applyAlignment="1">
      <alignment horizontal="center" vertical="center" wrapText="1"/>
    </xf>
    <xf numFmtId="0" fontId="7" fillId="3" borderId="66" xfId="3" applyFont="1" applyFill="1" applyBorder="1" applyAlignment="1">
      <alignment horizontal="center" vertical="center" wrapText="1"/>
    </xf>
    <xf numFmtId="0" fontId="38" fillId="3" borderId="1" xfId="5" applyFont="1" applyFill="1" applyBorder="1" applyAlignment="1">
      <alignment horizontal="center" vertical="center" wrapText="1"/>
    </xf>
    <xf numFmtId="0" fontId="38" fillId="3" borderId="2" xfId="5" applyFont="1" applyFill="1" applyBorder="1" applyAlignment="1">
      <alignment horizontal="center" vertical="center" wrapText="1"/>
    </xf>
    <xf numFmtId="0" fontId="22" fillId="0" borderId="103" xfId="5" applyFont="1" applyFill="1" applyBorder="1" applyAlignment="1">
      <alignment horizontal="center" vertical="center" wrapText="1"/>
    </xf>
    <xf numFmtId="0" fontId="22" fillId="0" borderId="0" xfId="5" applyFont="1" applyFill="1" applyBorder="1" applyAlignment="1">
      <alignment horizontal="center" vertical="center" wrapText="1"/>
    </xf>
    <xf numFmtId="0" fontId="27" fillId="5" borderId="107" xfId="0" applyFont="1" applyFill="1" applyBorder="1" applyAlignment="1">
      <alignment horizontal="center" vertical="center"/>
    </xf>
    <xf numFmtId="0" fontId="27" fillId="5" borderId="11" xfId="0" applyFont="1" applyFill="1" applyBorder="1" applyAlignment="1">
      <alignment horizontal="center" vertical="center"/>
    </xf>
    <xf numFmtId="0" fontId="27" fillId="5" borderId="108" xfId="0" applyFont="1" applyFill="1" applyBorder="1" applyAlignment="1">
      <alignment horizontal="center" vertical="center"/>
    </xf>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13" fillId="3" borderId="0" xfId="3" applyFont="1" applyFill="1" applyBorder="1" applyAlignment="1">
      <alignment horizontal="center" vertical="center"/>
    </xf>
    <xf numFmtId="0" fontId="13" fillId="3" borderId="13" xfId="3" applyFont="1" applyFill="1" applyBorder="1" applyAlignment="1">
      <alignment horizontal="center" vertical="center"/>
    </xf>
    <xf numFmtId="0" fontId="13" fillId="3" borderId="14" xfId="3" applyFont="1" applyFill="1" applyBorder="1" applyAlignment="1">
      <alignment horizontal="center" vertical="center"/>
    </xf>
    <xf numFmtId="0" fontId="7" fillId="3" borderId="25" xfId="3" applyFont="1" applyFill="1" applyBorder="1" applyAlignment="1">
      <alignment horizontal="center" vertical="center" wrapText="1"/>
    </xf>
    <xf numFmtId="0" fontId="7" fillId="3" borderId="99" xfId="3" applyFont="1" applyFill="1" applyBorder="1" applyAlignment="1">
      <alignment horizontal="center" vertical="center" wrapText="1"/>
    </xf>
    <xf numFmtId="0" fontId="7" fillId="3" borderId="133" xfId="3" applyFont="1" applyFill="1" applyBorder="1" applyAlignment="1">
      <alignment horizontal="center" vertical="center" wrapText="1"/>
    </xf>
    <xf numFmtId="0" fontId="7" fillId="3" borderId="134" xfId="3" applyFont="1" applyFill="1" applyBorder="1" applyAlignment="1">
      <alignment horizontal="center" vertical="center" wrapText="1"/>
    </xf>
    <xf numFmtId="0" fontId="7" fillId="3" borderId="51" xfId="3" applyFont="1" applyFill="1" applyBorder="1" applyAlignment="1">
      <alignment horizontal="center" vertical="center" wrapText="1"/>
    </xf>
    <xf numFmtId="0" fontId="7" fillId="3" borderId="28" xfId="3" applyFont="1" applyFill="1" applyBorder="1" applyAlignment="1">
      <alignment horizontal="center" vertical="center"/>
    </xf>
    <xf numFmtId="0" fontId="7" fillId="3" borderId="137" xfId="3" applyFont="1" applyFill="1" applyBorder="1" applyAlignment="1">
      <alignment horizontal="center" vertical="center"/>
    </xf>
    <xf numFmtId="3" fontId="4" fillId="0" borderId="31" xfId="3" applyNumberFormat="1" applyFont="1" applyBorder="1" applyAlignment="1">
      <alignment horizontal="center" vertical="center" wrapText="1"/>
    </xf>
    <xf numFmtId="9" fontId="4" fillId="0" borderId="32" xfId="3" applyNumberFormat="1" applyFont="1" applyBorder="1" applyAlignment="1">
      <alignment horizontal="center" wrapText="1"/>
    </xf>
    <xf numFmtId="9" fontId="4" fillId="0" borderId="114" xfId="3" applyNumberFormat="1" applyFont="1" applyBorder="1" applyAlignment="1">
      <alignment horizontal="center" wrapText="1"/>
    </xf>
    <xf numFmtId="3" fontId="4" fillId="0" borderId="31" xfId="3" applyNumberFormat="1" applyFont="1" applyBorder="1" applyAlignment="1">
      <alignment horizontal="center"/>
    </xf>
    <xf numFmtId="9" fontId="4" fillId="0" borderId="32" xfId="1" applyFont="1" applyBorder="1" applyAlignment="1">
      <alignment horizontal="center" vertical="center"/>
    </xf>
    <xf numFmtId="9" fontId="4" fillId="0" borderId="114" xfId="1" applyFont="1" applyBorder="1" applyAlignment="1">
      <alignment horizontal="center" vertical="center"/>
    </xf>
    <xf numFmtId="3" fontId="4" fillId="0" borderId="34" xfId="3" applyNumberFormat="1" applyFont="1" applyBorder="1" applyAlignment="1">
      <alignment horizontal="center" vertical="center" wrapText="1"/>
    </xf>
    <xf numFmtId="9" fontId="4" fillId="0" borderId="35" xfId="3" applyNumberFormat="1" applyFont="1" applyBorder="1" applyAlignment="1">
      <alignment horizontal="center" wrapText="1"/>
    </xf>
    <xf numFmtId="9" fontId="4" fillId="0" borderId="115" xfId="3" applyNumberFormat="1" applyFont="1" applyBorder="1" applyAlignment="1">
      <alignment horizontal="center" wrapText="1"/>
    </xf>
    <xf numFmtId="0" fontId="4" fillId="0" borderId="38" xfId="3" applyFont="1" applyBorder="1" applyAlignment="1">
      <alignment horizontal="center" vertical="center" wrapText="1"/>
    </xf>
    <xf numFmtId="10" fontId="4" fillId="0" borderId="135" xfId="3" applyNumberFormat="1" applyFont="1" applyBorder="1" applyAlignment="1">
      <alignment horizontal="center" wrapText="1"/>
    </xf>
    <xf numFmtId="10" fontId="4" fillId="0" borderId="116" xfId="3" applyNumberFormat="1" applyFont="1" applyBorder="1" applyAlignment="1">
      <alignment horizontal="center" wrapText="1"/>
    </xf>
    <xf numFmtId="3" fontId="4" fillId="0" borderId="34" xfId="3" applyNumberFormat="1" applyFont="1" applyBorder="1" applyAlignment="1">
      <alignment horizontal="center"/>
    </xf>
    <xf numFmtId="9" fontId="4" fillId="0" borderId="35" xfId="1" applyFont="1" applyBorder="1" applyAlignment="1">
      <alignment horizontal="center" vertical="center"/>
    </xf>
    <xf numFmtId="9" fontId="4" fillId="0" borderId="115" xfId="1" applyFont="1" applyBorder="1" applyAlignment="1">
      <alignment horizontal="center" vertical="center"/>
    </xf>
    <xf numFmtId="3" fontId="4" fillId="0" borderId="38" xfId="3" applyNumberFormat="1" applyFont="1" applyBorder="1" applyAlignment="1">
      <alignment horizontal="center"/>
    </xf>
    <xf numFmtId="9" fontId="4" fillId="0" borderId="135" xfId="1" applyFont="1" applyBorder="1" applyAlignment="1">
      <alignment horizontal="center" vertical="center"/>
    </xf>
    <xf numFmtId="9" fontId="4" fillId="0" borderId="116" xfId="1" applyFont="1" applyBorder="1" applyAlignment="1">
      <alignment horizontal="center" vertical="center"/>
    </xf>
    <xf numFmtId="0" fontId="7" fillId="3" borderId="140" xfId="3" applyFont="1" applyFill="1" applyBorder="1" applyAlignment="1">
      <alignment horizontal="center" vertical="center" wrapText="1"/>
    </xf>
    <xf numFmtId="0" fontId="7" fillId="3" borderId="142" xfId="3" applyFont="1" applyFill="1" applyBorder="1" applyAlignment="1">
      <alignment horizontal="center" vertical="center" wrapText="1"/>
    </xf>
    <xf numFmtId="0" fontId="7" fillId="3" borderId="143" xfId="3" applyFont="1" applyFill="1" applyBorder="1" applyAlignment="1">
      <alignment horizontal="center" vertical="center" wrapText="1"/>
    </xf>
    <xf numFmtId="0" fontId="13" fillId="3" borderId="96" xfId="3" applyFont="1" applyFill="1" applyBorder="1" applyAlignment="1">
      <alignment horizontal="center" vertical="center"/>
    </xf>
    <xf numFmtId="0" fontId="13" fillId="3" borderId="49" xfId="3" applyFont="1" applyFill="1" applyBorder="1" applyAlignment="1">
      <alignment horizontal="center" vertical="center"/>
    </xf>
    <xf numFmtId="0" fontId="13" fillId="3" borderId="141" xfId="3" applyFont="1" applyFill="1" applyBorder="1" applyAlignment="1">
      <alignment horizontal="center" vertical="center"/>
    </xf>
    <xf numFmtId="0" fontId="13" fillId="3" borderId="36" xfId="3" applyFont="1" applyFill="1" applyBorder="1" applyAlignment="1">
      <alignment horizontal="center" vertical="center" wrapText="1"/>
    </xf>
    <xf numFmtId="0" fontId="13" fillId="3" borderId="70" xfId="3" applyFont="1" applyFill="1" applyBorder="1" applyAlignment="1">
      <alignment horizontal="center" vertical="center" wrapText="1"/>
    </xf>
    <xf numFmtId="0" fontId="7" fillId="3" borderId="36" xfId="3" applyFont="1" applyFill="1" applyBorder="1" applyAlignment="1">
      <alignment horizontal="center" vertical="center"/>
    </xf>
    <xf numFmtId="0" fontId="7" fillId="3" borderId="99" xfId="3" applyFont="1" applyFill="1" applyBorder="1" applyAlignment="1">
      <alignment horizontal="center" vertical="center"/>
    </xf>
    <xf numFmtId="0" fontId="7" fillId="3" borderId="133" xfId="3" applyFont="1" applyFill="1" applyBorder="1" applyAlignment="1">
      <alignment horizontal="center" vertical="center"/>
    </xf>
    <xf numFmtId="0" fontId="7" fillId="3" borderId="134" xfId="3" applyFont="1" applyFill="1" applyBorder="1" applyAlignment="1">
      <alignment horizontal="center" vertical="center"/>
    </xf>
    <xf numFmtId="0" fontId="7" fillId="3" borderId="70" xfId="3" applyFont="1" applyFill="1" applyBorder="1" applyAlignment="1">
      <alignment horizontal="center" vertical="center" wrapText="1"/>
    </xf>
    <xf numFmtId="0" fontId="7" fillId="3" borderId="140" xfId="3" applyFont="1" applyFill="1" applyBorder="1" applyAlignment="1">
      <alignment horizontal="center" vertical="center"/>
    </xf>
    <xf numFmtId="0" fontId="7" fillId="3" borderId="142" xfId="3" applyFont="1" applyFill="1" applyBorder="1" applyAlignment="1">
      <alignment horizontal="center" vertical="center"/>
    </xf>
    <xf numFmtId="0" fontId="7" fillId="3" borderId="143" xfId="3" applyFont="1" applyFill="1" applyBorder="1" applyAlignment="1">
      <alignment horizontal="center" vertical="center"/>
    </xf>
    <xf numFmtId="0" fontId="13" fillId="3" borderId="90" xfId="3" applyFont="1" applyFill="1" applyBorder="1" applyAlignment="1">
      <alignment horizontal="center" vertical="center" wrapText="1"/>
    </xf>
    <xf numFmtId="0" fontId="13" fillId="3" borderId="0" xfId="3" applyFont="1" applyFill="1" applyBorder="1" applyAlignment="1">
      <alignment horizontal="center" vertical="center" wrapText="1"/>
    </xf>
    <xf numFmtId="9" fontId="4" fillId="0" borderId="35" xfId="1" applyFont="1" applyBorder="1" applyAlignment="1">
      <alignment horizontal="center" wrapText="1"/>
    </xf>
    <xf numFmtId="9" fontId="4" fillId="0" borderId="145" xfId="1" applyFont="1" applyBorder="1" applyAlignment="1">
      <alignment horizontal="center" wrapText="1"/>
    </xf>
    <xf numFmtId="0" fontId="4" fillId="0" borderId="35" xfId="3" applyFont="1" applyBorder="1" applyAlignment="1" applyProtection="1">
      <alignment horizontal="center"/>
      <protection locked="0"/>
    </xf>
    <xf numFmtId="0" fontId="4" fillId="0" borderId="115" xfId="3" applyFont="1" applyBorder="1" applyAlignment="1" applyProtection="1">
      <alignment horizontal="center"/>
      <protection locked="0"/>
    </xf>
    <xf numFmtId="9" fontId="4" fillId="0" borderId="32" xfId="1" applyFont="1" applyBorder="1" applyAlignment="1">
      <alignment horizontal="center"/>
    </xf>
    <xf numFmtId="9" fontId="4" fillId="0" borderId="144" xfId="1" applyFont="1" applyBorder="1" applyAlignment="1">
      <alignment horizontal="center"/>
    </xf>
    <xf numFmtId="0" fontId="4" fillId="0" borderId="32" xfId="3" applyFont="1" applyBorder="1" applyAlignment="1" applyProtection="1">
      <alignment horizontal="center" wrapText="1"/>
      <protection locked="0"/>
    </xf>
    <xf numFmtId="0" fontId="4" fillId="0" borderId="114" xfId="3" applyFont="1" applyBorder="1" applyAlignment="1" applyProtection="1">
      <alignment horizontal="center" wrapText="1"/>
      <protection locked="0"/>
    </xf>
    <xf numFmtId="0" fontId="4" fillId="0" borderId="33" xfId="3" applyFont="1" applyBorder="1" applyAlignment="1" applyProtection="1">
      <alignment horizontal="center" vertical="center"/>
      <protection locked="0"/>
    </xf>
    <xf numFmtId="0" fontId="4" fillId="0" borderId="34" xfId="3" applyFont="1" applyBorder="1" applyAlignment="1" applyProtection="1">
      <alignment horizontal="center" vertical="center"/>
      <protection locked="0"/>
    </xf>
    <xf numFmtId="0" fontId="7" fillId="3" borderId="51" xfId="3" applyFont="1" applyFill="1" applyBorder="1" applyAlignment="1">
      <alignment horizontal="center" vertical="center"/>
    </xf>
    <xf numFmtId="0" fontId="4" fillId="0" borderId="30" xfId="3" applyFont="1" applyBorder="1" applyAlignment="1" applyProtection="1">
      <alignment horizontal="center" vertical="center"/>
      <protection locked="0"/>
    </xf>
    <xf numFmtId="0" fontId="4" fillId="0" borderId="31" xfId="3" applyFont="1" applyBorder="1" applyAlignment="1" applyProtection="1">
      <alignment horizontal="center" vertical="center"/>
      <protection locked="0"/>
    </xf>
    <xf numFmtId="0" fontId="13" fillId="3" borderId="95" xfId="3" applyFont="1" applyFill="1" applyBorder="1" applyAlignment="1">
      <alignment horizontal="center" vertical="center" wrapText="1"/>
    </xf>
    <xf numFmtId="0" fontId="13" fillId="3" borderId="141" xfId="3" applyFont="1" applyFill="1" applyBorder="1" applyAlignment="1">
      <alignment horizontal="center" vertical="center" wrapText="1"/>
    </xf>
    <xf numFmtId="0" fontId="4" fillId="0" borderId="146" xfId="3" applyFont="1" applyBorder="1" applyAlignment="1">
      <alignment horizontal="center" vertical="center"/>
    </xf>
    <xf numFmtId="0" fontId="4" fillId="0" borderId="147" xfId="3" applyFont="1" applyBorder="1" applyAlignment="1">
      <alignment horizontal="center" vertical="center"/>
    </xf>
    <xf numFmtId="0" fontId="4" fillId="0" borderId="135" xfId="3" applyFont="1" applyBorder="1" applyAlignment="1">
      <alignment horizontal="center" vertical="center"/>
    </xf>
    <xf numFmtId="0" fontId="27" fillId="0" borderId="216" xfId="0" quotePrefix="1" applyFont="1" applyFill="1" applyBorder="1" applyAlignment="1" applyProtection="1">
      <alignment horizontal="center" vertical="center" wrapText="1"/>
      <protection locked="0"/>
    </xf>
    <xf numFmtId="0" fontId="27" fillId="0" borderId="217" xfId="0" applyFont="1" applyFill="1" applyBorder="1" applyAlignment="1" applyProtection="1">
      <alignment horizontal="center" vertical="center"/>
      <protection locked="0"/>
    </xf>
    <xf numFmtId="0" fontId="27" fillId="0" borderId="218" xfId="0" applyFont="1" applyFill="1" applyBorder="1" applyAlignment="1" applyProtection="1">
      <alignment horizontal="center" vertical="center"/>
      <protection locked="0"/>
    </xf>
    <xf numFmtId="9" fontId="4" fillId="0" borderId="135" xfId="1" applyFont="1" applyBorder="1" applyAlignment="1">
      <alignment horizontal="center" wrapText="1"/>
    </xf>
    <xf numFmtId="9" fontId="4" fillId="0" borderId="147" xfId="1" applyFont="1" applyBorder="1" applyAlignment="1">
      <alignment horizontal="center" wrapText="1"/>
    </xf>
    <xf numFmtId="0" fontId="4" fillId="0" borderId="135" xfId="3" applyFont="1" applyBorder="1" applyAlignment="1">
      <alignment horizontal="center"/>
    </xf>
    <xf numFmtId="0" fontId="4" fillId="0" borderId="116" xfId="3" applyFont="1" applyBorder="1" applyAlignment="1">
      <alignment horizontal="center"/>
    </xf>
    <xf numFmtId="0" fontId="7" fillId="3" borderId="70" xfId="3" applyFont="1" applyFill="1" applyBorder="1" applyAlignment="1">
      <alignment horizontal="center" vertical="center"/>
    </xf>
    <xf numFmtId="0" fontId="7" fillId="3" borderId="46" xfId="3" applyFont="1" applyFill="1" applyBorder="1" applyAlignment="1">
      <alignment horizontal="center" vertical="center"/>
    </xf>
    <xf numFmtId="0" fontId="2" fillId="3" borderId="6" xfId="3" applyFont="1" applyFill="1" applyBorder="1" applyAlignment="1">
      <alignment horizontal="center" vertical="center" wrapText="1"/>
    </xf>
    <xf numFmtId="4" fontId="25" fillId="0" borderId="153" xfId="5" applyNumberFormat="1" applyFont="1" applyFill="1" applyBorder="1" applyAlignment="1" applyProtection="1">
      <alignment horizontal="center" vertical="center" wrapText="1"/>
      <protection locked="0"/>
    </xf>
    <xf numFmtId="4" fontId="25" fillId="0" borderId="111" xfId="5" applyNumberFormat="1" applyFont="1" applyFill="1" applyBorder="1" applyAlignment="1" applyProtection="1">
      <alignment horizontal="center" vertical="center" wrapText="1"/>
      <protection locked="0"/>
    </xf>
    <xf numFmtId="4" fontId="25" fillId="0" borderId="276" xfId="5" applyNumberFormat="1" applyFont="1" applyFill="1" applyBorder="1" applyAlignment="1" applyProtection="1">
      <alignment horizontal="center" vertical="center" wrapText="1"/>
      <protection locked="0"/>
    </xf>
    <xf numFmtId="0" fontId="2" fillId="3" borderId="12" xfId="5" applyFont="1" applyFill="1" applyBorder="1" applyAlignment="1">
      <alignment horizontal="center" vertical="center" wrapText="1"/>
    </xf>
    <xf numFmtId="0" fontId="24" fillId="5" borderId="107" xfId="3" applyFont="1" applyFill="1" applyBorder="1" applyAlignment="1">
      <alignment horizontal="center" vertical="top" wrapText="1"/>
    </xf>
    <xf numFmtId="0" fontId="24" fillId="5" borderId="11" xfId="3" applyFont="1" applyFill="1" applyBorder="1" applyAlignment="1">
      <alignment horizontal="center" vertical="top" wrapText="1"/>
    </xf>
    <xf numFmtId="0" fontId="24" fillId="5" borderId="108" xfId="3" applyFont="1" applyFill="1" applyBorder="1" applyAlignment="1">
      <alignment horizontal="center" vertical="top" wrapText="1"/>
    </xf>
    <xf numFmtId="0" fontId="24" fillId="5" borderId="9" xfId="3" applyFont="1" applyFill="1" applyBorder="1" applyAlignment="1">
      <alignment horizontal="center" vertical="top" wrapText="1"/>
    </xf>
    <xf numFmtId="0" fontId="12" fillId="3" borderId="2" xfId="5" applyFont="1" applyFill="1" applyBorder="1" applyAlignment="1">
      <alignment horizontal="center" vertical="center" wrapText="1"/>
    </xf>
    <xf numFmtId="0" fontId="71" fillId="0" borderId="273" xfId="5" applyFont="1" applyFill="1" applyBorder="1" applyAlignment="1">
      <alignment horizontal="center" vertical="center" wrapText="1"/>
    </xf>
    <xf numFmtId="0" fontId="71" fillId="0" borderId="274" xfId="5" applyFont="1" applyFill="1" applyBorder="1" applyAlignment="1">
      <alignment horizontal="center" vertical="center" wrapText="1"/>
    </xf>
    <xf numFmtId="0" fontId="71" fillId="0" borderId="275" xfId="5" applyFont="1" applyFill="1" applyBorder="1" applyAlignment="1">
      <alignment horizontal="center" vertical="center" wrapText="1"/>
    </xf>
    <xf numFmtId="164" fontId="24" fillId="0" borderId="106" xfId="5" applyNumberFormat="1" applyFont="1" applyBorder="1" applyAlignment="1">
      <alignment horizontal="left" vertical="center" wrapText="1"/>
    </xf>
    <xf numFmtId="164" fontId="24" fillId="0" borderId="151" xfId="5" applyNumberFormat="1" applyFont="1" applyBorder="1" applyAlignment="1">
      <alignment horizontal="left" vertical="center" wrapText="1"/>
    </xf>
    <xf numFmtId="164" fontId="24" fillId="0" borderId="154" xfId="5" applyNumberFormat="1" applyFont="1" applyBorder="1" applyAlignment="1">
      <alignment horizontal="left" vertical="center" wrapText="1"/>
    </xf>
    <xf numFmtId="165" fontId="25" fillId="5" borderId="0" xfId="3" applyNumberFormat="1" applyFont="1" applyFill="1" applyBorder="1" applyAlignment="1">
      <alignment horizontal="center" vertical="center"/>
    </xf>
    <xf numFmtId="4" fontId="25" fillId="0" borderId="156" xfId="5" applyNumberFormat="1" applyFont="1" applyFill="1" applyBorder="1" applyAlignment="1" applyProtection="1">
      <alignment horizontal="justify" vertical="center" wrapText="1"/>
      <protection locked="0"/>
    </xf>
    <xf numFmtId="4" fontId="25" fillId="0" borderId="157" xfId="5" applyNumberFormat="1" applyFont="1" applyFill="1" applyBorder="1" applyAlignment="1" applyProtection="1">
      <alignment horizontal="justify" vertical="center" wrapText="1"/>
      <protection locked="0"/>
    </xf>
    <xf numFmtId="4" fontId="25" fillId="0" borderId="164" xfId="5" applyNumberFormat="1" applyFont="1" applyFill="1" applyBorder="1" applyAlignment="1" applyProtection="1">
      <alignment horizontal="justify" vertical="center" wrapText="1"/>
      <protection locked="0"/>
    </xf>
    <xf numFmtId="4" fontId="25" fillId="0" borderId="158" xfId="5" applyNumberFormat="1" applyFont="1" applyFill="1" applyBorder="1" applyAlignment="1" applyProtection="1">
      <alignment horizontal="justify" vertical="center" wrapText="1"/>
      <protection locked="0"/>
    </xf>
    <xf numFmtId="164" fontId="25" fillId="0" borderId="31" xfId="5" applyNumberFormat="1" applyFont="1" applyBorder="1" applyAlignment="1" applyProtection="1">
      <alignment horizontal="center" vertical="center"/>
      <protection locked="0"/>
    </xf>
    <xf numFmtId="164" fontId="25" fillId="0" borderId="32" xfId="5" applyNumberFormat="1" applyFont="1" applyBorder="1" applyAlignment="1" applyProtection="1">
      <alignment horizontal="center" vertical="center"/>
      <protection locked="0"/>
    </xf>
    <xf numFmtId="0" fontId="2" fillId="5" borderId="0" xfId="3" applyFont="1" applyFill="1" applyBorder="1" applyAlignment="1">
      <alignment horizontal="center" vertical="center"/>
    </xf>
    <xf numFmtId="164" fontId="25" fillId="0" borderId="34" xfId="5" applyNumberFormat="1" applyFont="1" applyBorder="1" applyAlignment="1" applyProtection="1">
      <alignment horizontal="center" vertical="center"/>
      <protection locked="0"/>
    </xf>
    <xf numFmtId="164" fontId="25" fillId="0" borderId="35" xfId="5" applyNumberFormat="1" applyFont="1" applyBorder="1" applyAlignment="1" applyProtection="1">
      <alignment horizontal="center" vertical="center"/>
      <protection locked="0"/>
    </xf>
    <xf numFmtId="164" fontId="30" fillId="5" borderId="0" xfId="8" applyNumberFormat="1" applyFont="1" applyFill="1" applyBorder="1" applyAlignment="1">
      <alignment horizontal="center" vertical="center" wrapText="1"/>
    </xf>
    <xf numFmtId="164" fontId="25" fillId="0" borderId="161" xfId="5" applyNumberFormat="1" applyFont="1" applyBorder="1" applyAlignment="1" applyProtection="1">
      <alignment horizontal="center" vertical="center"/>
      <protection locked="0"/>
    </xf>
    <xf numFmtId="164" fontId="25" fillId="0" borderId="162" xfId="5" applyNumberFormat="1" applyFont="1" applyBorder="1" applyAlignment="1" applyProtection="1">
      <alignment horizontal="center" vertical="center"/>
      <protection locked="0"/>
    </xf>
    <xf numFmtId="10" fontId="25" fillId="0" borderId="157" xfId="5" applyNumberFormat="1" applyFont="1" applyBorder="1" applyAlignment="1">
      <alignment horizontal="center" vertical="center" wrapText="1"/>
    </xf>
    <xf numFmtId="10" fontId="25" fillId="0" borderId="164" xfId="5" applyNumberFormat="1" applyFont="1" applyBorder="1" applyAlignment="1">
      <alignment horizontal="center" vertical="center" wrapText="1"/>
    </xf>
    <xf numFmtId="164" fontId="30" fillId="5" borderId="0" xfId="3" applyNumberFormat="1" applyFont="1" applyFill="1" applyBorder="1" applyAlignment="1">
      <alignment horizontal="center" vertical="center" wrapText="1"/>
    </xf>
    <xf numFmtId="164" fontId="30" fillId="0" borderId="30" xfId="3" applyNumberFormat="1" applyFont="1" applyFill="1" applyBorder="1" applyAlignment="1" applyProtection="1">
      <alignment horizontal="center" vertical="center"/>
      <protection locked="0"/>
    </xf>
    <xf numFmtId="164" fontId="30" fillId="0" borderId="31" xfId="3" applyNumberFormat="1" applyFont="1" applyFill="1" applyBorder="1" applyAlignment="1" applyProtection="1">
      <alignment horizontal="center" vertical="center"/>
      <protection locked="0"/>
    </xf>
    <xf numFmtId="164" fontId="30" fillId="0" borderId="32" xfId="3" applyNumberFormat="1" applyFont="1" applyFill="1" applyBorder="1" applyAlignment="1" applyProtection="1">
      <alignment horizontal="center" vertical="center"/>
      <protection locked="0"/>
    </xf>
    <xf numFmtId="164" fontId="30" fillId="0" borderId="43" xfId="3" applyNumberFormat="1" applyFont="1" applyFill="1" applyBorder="1" applyAlignment="1" applyProtection="1">
      <alignment horizontal="center" vertical="center" wrapText="1"/>
      <protection locked="0"/>
    </xf>
    <xf numFmtId="164" fontId="30" fillId="0" borderId="115" xfId="3" applyNumberFormat="1" applyFont="1" applyFill="1" applyBorder="1" applyAlignment="1" applyProtection="1">
      <alignment horizontal="center" vertical="center" wrapText="1"/>
      <protection locked="0"/>
    </xf>
    <xf numFmtId="164" fontId="30" fillId="0" borderId="281" xfId="3" applyNumberFormat="1" applyFont="1" applyFill="1" applyBorder="1" applyAlignment="1" applyProtection="1">
      <alignment horizontal="center" vertical="center" wrapText="1"/>
      <protection locked="0"/>
    </xf>
    <xf numFmtId="164" fontId="30" fillId="0" borderId="160" xfId="3" applyNumberFormat="1" applyFont="1" applyFill="1" applyBorder="1" applyAlignment="1" applyProtection="1">
      <alignment horizontal="center" vertical="center"/>
      <protection locked="0"/>
    </xf>
    <xf numFmtId="164" fontId="30" fillId="0" borderId="161" xfId="3" applyNumberFormat="1" applyFont="1" applyFill="1" applyBorder="1" applyAlignment="1" applyProtection="1">
      <alignment horizontal="center" vertical="center"/>
      <protection locked="0"/>
    </xf>
    <xf numFmtId="164" fontId="30" fillId="0" borderId="162" xfId="3" applyNumberFormat="1" applyFont="1" applyFill="1" applyBorder="1" applyAlignment="1" applyProtection="1">
      <alignment horizontal="center" vertical="center"/>
      <protection locked="0"/>
    </xf>
    <xf numFmtId="10" fontId="30" fillId="0" borderId="214" xfId="3" applyNumberFormat="1" applyFont="1" applyFill="1" applyBorder="1" applyAlignment="1">
      <alignment horizontal="center" vertical="center" wrapText="1"/>
    </xf>
    <xf numFmtId="10" fontId="30" fillId="0" borderId="215" xfId="3" applyNumberFormat="1" applyFont="1" applyFill="1" applyBorder="1" applyAlignment="1">
      <alignment horizontal="center" vertical="center" wrapText="1"/>
    </xf>
    <xf numFmtId="0" fontId="24" fillId="5" borderId="9" xfId="3" applyFont="1" applyFill="1" applyBorder="1" applyAlignment="1">
      <alignment horizontal="center" vertical="center" wrapText="1"/>
    </xf>
    <xf numFmtId="0" fontId="31" fillId="4" borderId="167" xfId="3" applyFont="1" applyFill="1" applyBorder="1" applyAlignment="1">
      <alignment horizontal="center" vertical="center"/>
    </xf>
    <xf numFmtId="0" fontId="31" fillId="4" borderId="168" xfId="3" applyFont="1" applyFill="1" applyBorder="1" applyAlignment="1">
      <alignment horizontal="center" vertical="center"/>
    </xf>
    <xf numFmtId="0" fontId="31" fillId="4" borderId="169" xfId="3" applyFont="1" applyFill="1" applyBorder="1" applyAlignment="1">
      <alignment horizontal="center" vertical="center"/>
    </xf>
    <xf numFmtId="0" fontId="33" fillId="3" borderId="170" xfId="3" applyFont="1" applyFill="1" applyBorder="1" applyAlignment="1">
      <alignment horizontal="center" vertical="center" wrapText="1"/>
    </xf>
    <xf numFmtId="0" fontId="33" fillId="3" borderId="171" xfId="3" applyFont="1" applyFill="1" applyBorder="1" applyAlignment="1">
      <alignment horizontal="center" vertical="center" wrapText="1"/>
    </xf>
    <xf numFmtId="0" fontId="28" fillId="3" borderId="6" xfId="3" applyFont="1" applyFill="1" applyBorder="1" applyAlignment="1">
      <alignment horizontal="center" vertical="center" wrapText="1"/>
    </xf>
    <xf numFmtId="0" fontId="2" fillId="3" borderId="166" xfId="3" applyFont="1" applyFill="1" applyBorder="1" applyAlignment="1">
      <alignment horizontal="center" vertical="center"/>
    </xf>
    <xf numFmtId="0" fontId="2" fillId="3" borderId="110" xfId="3" applyFont="1" applyFill="1" applyBorder="1" applyAlignment="1">
      <alignment horizontal="center" vertical="center"/>
    </xf>
    <xf numFmtId="0" fontId="8" fillId="0" borderId="107" xfId="3" applyFont="1" applyBorder="1" applyAlignment="1">
      <alignment horizontal="center" vertical="center" wrapText="1"/>
    </xf>
    <xf numFmtId="0" fontId="8" fillId="0" borderId="11" xfId="3" applyFont="1" applyBorder="1" applyAlignment="1">
      <alignment horizontal="center" vertical="center" wrapText="1"/>
    </xf>
    <xf numFmtId="0" fontId="34" fillId="3" borderId="107" xfId="3" applyFont="1" applyFill="1" applyBorder="1" applyAlignment="1">
      <alignment horizontal="center" vertical="center"/>
    </xf>
    <xf numFmtId="0" fontId="34" fillId="3" borderId="11" xfId="3" applyFont="1" applyFill="1" applyBorder="1" applyAlignment="1">
      <alignment horizontal="center" vertical="center"/>
    </xf>
    <xf numFmtId="0" fontId="32" fillId="4" borderId="172" xfId="3" applyFont="1" applyFill="1" applyBorder="1" applyAlignment="1">
      <alignment horizontal="center" vertical="center" wrapText="1"/>
    </xf>
    <xf numFmtId="0" fontId="32" fillId="4" borderId="173" xfId="3" applyFont="1" applyFill="1" applyBorder="1" applyAlignment="1">
      <alignment horizontal="center" vertical="center" wrapText="1"/>
    </xf>
    <xf numFmtId="0" fontId="32" fillId="4" borderId="174" xfId="3" applyFont="1" applyFill="1" applyBorder="1" applyAlignment="1">
      <alignment horizontal="center" vertical="center" wrapText="1"/>
    </xf>
    <xf numFmtId="0" fontId="4" fillId="0" borderId="16" xfId="3" applyFont="1" applyBorder="1" applyAlignment="1">
      <alignment horizontal="center" vertical="center" wrapText="1"/>
    </xf>
    <xf numFmtId="0" fontId="4" fillId="0" borderId="175" xfId="3" applyFont="1" applyBorder="1" applyAlignment="1">
      <alignment horizontal="center" vertical="center" wrapText="1"/>
    </xf>
    <xf numFmtId="0" fontId="22" fillId="0" borderId="104" xfId="5" applyFont="1" applyFill="1" applyBorder="1" applyAlignment="1">
      <alignment horizontal="center" vertical="center" wrapText="1"/>
    </xf>
    <xf numFmtId="0" fontId="22" fillId="0" borderId="176" xfId="5" applyFont="1" applyFill="1" applyBorder="1" applyAlignment="1">
      <alignment horizontal="center" vertical="center" wrapText="1"/>
    </xf>
    <xf numFmtId="0" fontId="4" fillId="0" borderId="177" xfId="3" applyFont="1" applyBorder="1" applyAlignment="1" applyProtection="1">
      <alignment horizontal="center" vertical="center"/>
      <protection locked="0"/>
    </xf>
    <xf numFmtId="0" fontId="4" fillId="0" borderId="109" xfId="3" applyFont="1" applyBorder="1" applyAlignment="1" applyProtection="1">
      <alignment horizontal="center" vertical="center"/>
      <protection locked="0"/>
    </xf>
    <xf numFmtId="0" fontId="4" fillId="0" borderId="181" xfId="3" applyFont="1" applyBorder="1" applyAlignment="1" applyProtection="1">
      <alignment horizontal="center" vertical="center"/>
      <protection locked="0"/>
    </xf>
    <xf numFmtId="0" fontId="4" fillId="0" borderId="182" xfId="3" applyFont="1" applyBorder="1" applyAlignment="1" applyProtection="1">
      <alignment horizontal="center" vertical="center"/>
      <protection locked="0"/>
    </xf>
    <xf numFmtId="0" fontId="4" fillId="0" borderId="177" xfId="3" applyFont="1" applyFill="1" applyBorder="1" applyAlignment="1" applyProtection="1">
      <alignment horizontal="center" vertical="center" wrapText="1" shrinkToFit="1"/>
      <protection locked="0"/>
    </xf>
    <xf numFmtId="0" fontId="4" fillId="0" borderId="109" xfId="3" applyFont="1" applyFill="1" applyBorder="1" applyAlignment="1" applyProtection="1">
      <alignment horizontal="center" vertical="center" wrapText="1" shrinkToFit="1"/>
      <protection locked="0"/>
    </xf>
    <xf numFmtId="0" fontId="4" fillId="0" borderId="280" xfId="3" applyFont="1" applyFill="1" applyBorder="1" applyAlignment="1" applyProtection="1">
      <alignment horizontal="center" vertical="center" wrapText="1" shrinkToFit="1"/>
      <protection locked="0"/>
    </xf>
    <xf numFmtId="0" fontId="23" fillId="5" borderId="277" xfId="3" applyFont="1" applyFill="1" applyBorder="1" applyAlignment="1">
      <alignment horizontal="center" vertical="center"/>
    </xf>
    <xf numFmtId="0" fontId="23" fillId="5" borderId="278" xfId="3" applyFont="1" applyFill="1" applyBorder="1" applyAlignment="1">
      <alignment horizontal="center" vertical="center"/>
    </xf>
    <xf numFmtId="0" fontId="23" fillId="5" borderId="279" xfId="3" applyFont="1" applyFill="1" applyBorder="1" applyAlignment="1">
      <alignment horizontal="center" vertical="center"/>
    </xf>
    <xf numFmtId="0" fontId="0" fillId="0" borderId="108" xfId="0" applyBorder="1" applyAlignment="1">
      <alignment horizontal="center" vertical="center"/>
    </xf>
    <xf numFmtId="0" fontId="0" fillId="0" borderId="9" xfId="0" applyBorder="1" applyAlignment="1">
      <alignment horizontal="center" vertical="center"/>
    </xf>
    <xf numFmtId="0" fontId="34" fillId="3" borderId="141" xfId="3" applyFont="1" applyFill="1" applyBorder="1" applyAlignment="1">
      <alignment horizontal="center" vertical="center"/>
    </xf>
    <xf numFmtId="0" fontId="34" fillId="3" borderId="26" xfId="3" applyFont="1" applyFill="1" applyBorder="1" applyAlignment="1">
      <alignment horizontal="center" vertical="center"/>
    </xf>
    <xf numFmtId="0" fontId="34" fillId="3" borderId="25" xfId="3" applyFont="1" applyFill="1" applyBorder="1" applyAlignment="1">
      <alignment horizontal="center" vertical="center"/>
    </xf>
    <xf numFmtId="0" fontId="4" fillId="0" borderId="41" xfId="3" applyFont="1" applyFill="1" applyBorder="1" applyAlignment="1" applyProtection="1">
      <alignment horizontal="center" vertical="center" wrapText="1" shrinkToFit="1"/>
      <protection locked="0"/>
    </xf>
    <xf numFmtId="0" fontId="4" fillId="0" borderId="39" xfId="3" applyFont="1" applyFill="1" applyBorder="1" applyAlignment="1" applyProtection="1">
      <alignment horizontal="center" vertical="center" wrapText="1" shrinkToFit="1"/>
      <protection locked="0"/>
    </xf>
    <xf numFmtId="0" fontId="4" fillId="0" borderId="9" xfId="3" applyFont="1" applyFill="1" applyBorder="1" applyAlignment="1" applyProtection="1">
      <alignment horizontal="center" vertical="center" wrapText="1" shrinkToFit="1"/>
      <protection locked="0"/>
    </xf>
    <xf numFmtId="0" fontId="4" fillId="0" borderId="107" xfId="3" applyFont="1" applyFill="1" applyBorder="1" applyAlignment="1" applyProtection="1">
      <alignment horizontal="center" vertical="center" wrapText="1" shrinkToFit="1"/>
      <protection locked="0"/>
    </xf>
    <xf numFmtId="0" fontId="0" fillId="0" borderId="107" xfId="0" applyBorder="1" applyAlignment="1" applyProtection="1">
      <alignment horizontal="center" vertical="center" wrapText="1"/>
      <protection locked="0"/>
    </xf>
    <xf numFmtId="0" fontId="0" fillId="0" borderId="11"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34" fillId="3" borderId="108" xfId="3" applyFont="1" applyFill="1" applyBorder="1" applyAlignment="1">
      <alignment horizontal="center" vertical="center"/>
    </xf>
    <xf numFmtId="0" fontId="4" fillId="0" borderId="185" xfId="3" applyFont="1" applyBorder="1" applyAlignment="1">
      <alignment horizontal="center" wrapText="1"/>
    </xf>
    <xf numFmtId="0" fontId="4" fillId="0" borderId="188" xfId="3" applyFont="1" applyBorder="1" applyAlignment="1">
      <alignment horizontal="center" wrapText="1"/>
    </xf>
    <xf numFmtId="0" fontId="4" fillId="0" borderId="186" xfId="3" applyFont="1" applyBorder="1" applyAlignment="1">
      <alignment horizontal="center" wrapText="1"/>
    </xf>
    <xf numFmtId="0" fontId="4" fillId="0" borderId="189" xfId="3" applyFont="1" applyBorder="1" applyAlignment="1">
      <alignment horizontal="center" wrapText="1"/>
    </xf>
  </cellXfs>
  <cellStyles count="11">
    <cellStyle name="Hipervínculo" xfId="9" builtinId="8"/>
    <cellStyle name="Moneda 2" xfId="8"/>
    <cellStyle name="Neutral 2" xfId="7"/>
    <cellStyle name="Normal" xfId="0" builtinId="0"/>
    <cellStyle name="Normal 2" xfId="3"/>
    <cellStyle name="Normal 3" xfId="2"/>
    <cellStyle name="Normal 3 2" xfId="4"/>
    <cellStyle name="Normal 3 2 2" xfId="6"/>
    <cellStyle name="Normal 3 3" xfId="10"/>
    <cellStyle name="Normal 5" xfId="5"/>
    <cellStyle name="Porcentaje" xfId="1" builtinId="5"/>
  </cellStyles>
  <dxfs count="149">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39994506668294322"/>
        </patternFill>
      </fill>
    </dxf>
    <dxf>
      <fill>
        <patternFill>
          <bgColor theme="6" tint="0.59996337778862885"/>
        </patternFill>
      </fill>
    </dxf>
    <dxf>
      <fill>
        <patternFill>
          <bgColor theme="6" tint="0.39994506668294322"/>
        </patternFill>
      </fill>
    </dxf>
    <dxf>
      <fill>
        <patternFill>
          <bgColor theme="6" tint="0.59996337778862885"/>
        </patternFill>
      </fill>
    </dxf>
    <dxf>
      <fill>
        <patternFill>
          <bgColor theme="6" tint="0.39994506668294322"/>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theme="6" tint="0.39994506668294322"/>
        </patternFill>
      </fill>
    </dxf>
    <dxf>
      <font>
        <color auto="1"/>
      </font>
      <fill>
        <patternFill>
          <bgColor theme="6" tint="0.39994506668294322"/>
        </patternFill>
      </fill>
    </dxf>
    <dxf>
      <fill>
        <patternFill>
          <bgColor theme="6" tint="0.59996337778862885"/>
        </patternFill>
      </fill>
    </dxf>
    <dxf>
      <fill>
        <patternFill>
          <bgColor theme="6" tint="0.59996337778862885"/>
        </patternFill>
      </fill>
    </dxf>
    <dxf>
      <fill>
        <patternFill>
          <bgColor theme="6" tint="0.59996337778862885"/>
        </patternFill>
      </fill>
    </dxf>
    <dxf>
      <font>
        <color auto="1"/>
      </font>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theme="6" tint="0.39994506668294322"/>
        </patternFill>
      </fill>
    </dxf>
    <dxf>
      <font>
        <color auto="1"/>
      </font>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39994506668294322"/>
        </patternFill>
      </fill>
    </dxf>
    <dxf>
      <fill>
        <patternFill>
          <bgColor theme="6" tint="0.59996337778862885"/>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9C0006"/>
      </font>
      <fill>
        <patternFill>
          <bgColor rgb="FFFFC7CE"/>
        </patternFill>
      </fill>
    </dxf>
    <dxf>
      <fill>
        <patternFill>
          <bgColor theme="6" tint="0.39994506668294322"/>
        </patternFill>
      </fill>
    </dxf>
  </dxfs>
  <tableStyles count="0" defaultTableStyle="TableStyleMedium2"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Observaciones!A1"/><Relationship Id="rId3" Type="http://schemas.openxmlformats.org/officeDocument/2006/relationships/hyperlink" Target="#Convenios!A1"/><Relationship Id="rId7" Type="http://schemas.openxmlformats.org/officeDocument/2006/relationships/hyperlink" Target="#'Buenas Practicas'!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Presupuesto!A1"/><Relationship Id="rId5" Type="http://schemas.openxmlformats.org/officeDocument/2006/relationships/hyperlink" Target="#'MEVyT M&#243;dulos'!A1"/><Relationship Id="rId4" Type="http://schemas.openxmlformats.org/officeDocument/2006/relationships/hyperlink" Target="#PEC!A1"/><Relationship Id="rId9" Type="http://schemas.openxmlformats.org/officeDocument/2006/relationships/hyperlink" Target="#Asesores!A1"/></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640080</xdr:colOff>
      <xdr:row>45</xdr:row>
      <xdr:rowOff>38100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52725"/>
          <a:ext cx="5974080" cy="6134100"/>
        </a:xfrm>
        <a:prstGeom prst="rect">
          <a:avLst/>
        </a:prstGeom>
      </xdr:spPr>
    </xdr:pic>
    <xdr:clientData/>
  </xdr:twoCellAnchor>
  <xdr:twoCellAnchor>
    <xdr:from>
      <xdr:col>0</xdr:col>
      <xdr:colOff>0</xdr:colOff>
      <xdr:row>6</xdr:row>
      <xdr:rowOff>81056</xdr:rowOff>
    </xdr:from>
    <xdr:to>
      <xdr:col>7</xdr:col>
      <xdr:colOff>769620</xdr:colOff>
      <xdr:row>8</xdr:row>
      <xdr:rowOff>96982</xdr:rowOff>
    </xdr:to>
    <xdr:sp macro="" textlink="">
      <xdr:nvSpPr>
        <xdr:cNvPr id="3" name="2 Proceso"/>
        <xdr:cNvSpPr/>
      </xdr:nvSpPr>
      <xdr:spPr>
        <a:xfrm>
          <a:off x="0" y="1369529"/>
          <a:ext cx="6297584" cy="376144"/>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1</xdr:colOff>
      <xdr:row>6</xdr:row>
      <xdr:rowOff>124691</xdr:rowOff>
    </xdr:from>
    <xdr:to>
      <xdr:col>0</xdr:col>
      <xdr:colOff>138545</xdr:colOff>
      <xdr:row>53</xdr:row>
      <xdr:rowOff>0</xdr:rowOff>
    </xdr:to>
    <xdr:sp macro="" textlink="">
      <xdr:nvSpPr>
        <xdr:cNvPr id="4" name="3 Proceso"/>
        <xdr:cNvSpPr/>
      </xdr:nvSpPr>
      <xdr:spPr>
        <a:xfrm>
          <a:off x="1" y="1413164"/>
          <a:ext cx="138544" cy="8340436"/>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692727</xdr:colOff>
      <xdr:row>6</xdr:row>
      <xdr:rowOff>96982</xdr:rowOff>
    </xdr:from>
    <xdr:to>
      <xdr:col>7</xdr:col>
      <xdr:colOff>769619</xdr:colOff>
      <xdr:row>53</xdr:row>
      <xdr:rowOff>0</xdr:rowOff>
    </xdr:to>
    <xdr:sp macro="" textlink="">
      <xdr:nvSpPr>
        <xdr:cNvPr id="6" name="5 Proceso"/>
        <xdr:cNvSpPr/>
      </xdr:nvSpPr>
      <xdr:spPr>
        <a:xfrm>
          <a:off x="6220691" y="1385455"/>
          <a:ext cx="76892" cy="8368145"/>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714375</xdr:colOff>
      <xdr:row>31</xdr:row>
      <xdr:rowOff>139411</xdr:rowOff>
    </xdr:from>
    <xdr:to>
      <xdr:col>7</xdr:col>
      <xdr:colOff>712469</xdr:colOff>
      <xdr:row>50</xdr:row>
      <xdr:rowOff>81914</xdr:rowOff>
    </xdr:to>
    <xdr:sp macro="" textlink="">
      <xdr:nvSpPr>
        <xdr:cNvPr id="7" name="6 Triángulo rectángulo"/>
        <xdr:cNvSpPr/>
      </xdr:nvSpPr>
      <xdr:spPr>
        <a:xfrm flipH="1">
          <a:off x="714375" y="6105871"/>
          <a:ext cx="5545454" cy="3417223"/>
        </a:xfrm>
        <a:prstGeom prst="rtTriangle">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lang="es-MX" sz="1200" b="1">
              <a:solidFill>
                <a:schemeClr val="bg1"/>
              </a:solidFill>
              <a:latin typeface="Arial Black" panose="020B0A04020102020204" pitchFamily="34" charset="0"/>
            </a:rPr>
            <a:t>INFORME</a:t>
          </a:r>
          <a:r>
            <a:rPr lang="es-MX" sz="1200" b="1" baseline="0">
              <a:solidFill>
                <a:schemeClr val="bg1"/>
              </a:solidFill>
              <a:latin typeface="Arial Black" panose="020B0A04020102020204" pitchFamily="34" charset="0"/>
            </a:rPr>
            <a:t> DE AUTOEVALUACIÓN TRIMESTRAL </a:t>
          </a:r>
        </a:p>
        <a:p>
          <a:pPr algn="l"/>
          <a:r>
            <a:rPr lang="es-MX" sz="1200" b="1" baseline="0">
              <a:solidFill>
                <a:schemeClr val="bg1"/>
              </a:solidFill>
              <a:latin typeface="Arial Black" panose="020B0A04020102020204" pitchFamily="34" charset="0"/>
            </a:rPr>
            <a:t>ENERO - SEPTIEMBRE 2018</a:t>
          </a:r>
          <a:endParaRPr lang="es-MX" sz="1200" b="1">
            <a:solidFill>
              <a:schemeClr val="bg1"/>
            </a:solidFill>
            <a:latin typeface="Arial Black" panose="020B0A04020102020204" pitchFamily="34" charset="0"/>
          </a:endParaRPr>
        </a:p>
      </xdr:txBody>
    </xdr:sp>
    <xdr:clientData/>
  </xdr:twoCellAnchor>
  <xdr:twoCellAnchor>
    <xdr:from>
      <xdr:col>0</xdr:col>
      <xdr:colOff>0</xdr:colOff>
      <xdr:row>50</xdr:row>
      <xdr:rowOff>69272</xdr:rowOff>
    </xdr:from>
    <xdr:to>
      <xdr:col>7</xdr:col>
      <xdr:colOff>762000</xdr:colOff>
      <xdr:row>53</xdr:row>
      <xdr:rowOff>30481</xdr:rowOff>
    </xdr:to>
    <xdr:sp macro="" textlink="">
      <xdr:nvSpPr>
        <xdr:cNvPr id="9" name="8 Proceso"/>
        <xdr:cNvSpPr/>
      </xdr:nvSpPr>
      <xdr:spPr>
        <a:xfrm>
          <a:off x="0" y="9282545"/>
          <a:ext cx="6289964" cy="501536"/>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6</xdr:col>
      <xdr:colOff>160020</xdr:colOff>
      <xdr:row>0</xdr:row>
      <xdr:rowOff>30480</xdr:rowOff>
    </xdr:from>
    <xdr:to>
      <xdr:col>8</xdr:col>
      <xdr:colOff>0</xdr:colOff>
      <xdr:row>2</xdr:row>
      <xdr:rowOff>129540</xdr:rowOff>
    </xdr:to>
    <xdr:pic>
      <xdr:nvPicPr>
        <xdr:cNvPr id="10" name="9 Imagen"/>
        <xdr:cNvPicPr>
          <a:picLocks noChangeAspect="1"/>
        </xdr:cNvPicPr>
      </xdr:nvPicPr>
      <xdr:blipFill>
        <a:blip xmlns:r="http://schemas.openxmlformats.org/officeDocument/2006/relationships" r:embed="rId2"/>
        <a:stretch>
          <a:fillRect/>
        </a:stretch>
      </xdr:blipFill>
      <xdr:spPr>
        <a:xfrm>
          <a:off x="4914900" y="30480"/>
          <a:ext cx="1394460" cy="464820"/>
        </a:xfrm>
        <a:prstGeom prst="rect">
          <a:avLst/>
        </a:prstGeom>
      </xdr:spPr>
    </xdr:pic>
    <xdr:clientData/>
  </xdr:twoCellAnchor>
  <xdr:twoCellAnchor>
    <xdr:from>
      <xdr:col>0</xdr:col>
      <xdr:colOff>208170</xdr:colOff>
      <xdr:row>8</xdr:row>
      <xdr:rowOff>147450</xdr:rowOff>
    </xdr:from>
    <xdr:to>
      <xdr:col>2</xdr:col>
      <xdr:colOff>699214</xdr:colOff>
      <xdr:row>12</xdr:row>
      <xdr:rowOff>152399</xdr:rowOff>
    </xdr:to>
    <xdr:pic>
      <xdr:nvPicPr>
        <xdr:cNvPr id="11" name="10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170" y="1796141"/>
          <a:ext cx="2070462" cy="725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15</xdr:row>
      <xdr:rowOff>19469</xdr:rowOff>
    </xdr:from>
    <xdr:to>
      <xdr:col>6</xdr:col>
      <xdr:colOff>143891</xdr:colOff>
      <xdr:row>16</xdr:row>
      <xdr:rowOff>147809</xdr:rowOff>
    </xdr:to>
    <xdr:sp macro="" textlink="">
      <xdr:nvSpPr>
        <xdr:cNvPr id="2" name="12 Rectángulo">
          <a:hlinkClick xmlns:r="http://schemas.openxmlformats.org/officeDocument/2006/relationships" r:id="rId1"/>
        </xdr:cNvPr>
        <xdr:cNvSpPr/>
      </xdr:nvSpPr>
      <xdr:spPr>
        <a:xfrm>
          <a:off x="849315" y="2855802"/>
          <a:ext cx="4374576" cy="306140"/>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p>
        <a:p>
          <a:pPr algn="l"/>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17</xdr:row>
      <xdr:rowOff>6648</xdr:rowOff>
    </xdr:from>
    <xdr:to>
      <xdr:col>6</xdr:col>
      <xdr:colOff>147700</xdr:colOff>
      <xdr:row>18</xdr:row>
      <xdr:rowOff>141515</xdr:rowOff>
    </xdr:to>
    <xdr:sp macro="" textlink="">
      <xdr:nvSpPr>
        <xdr:cNvPr id="3" name="18 Rectángulo">
          <a:hlinkClick xmlns:r="http://schemas.openxmlformats.org/officeDocument/2006/relationships" r:id="rId2"/>
        </xdr:cNvPr>
        <xdr:cNvSpPr/>
      </xdr:nvSpPr>
      <xdr:spPr>
        <a:xfrm>
          <a:off x="841072" y="3153708"/>
          <a:ext cx="4335828" cy="317747"/>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ACREDITACIÓN</a:t>
          </a:r>
          <a:r>
            <a:rPr lang="es-MX" sz="1000" b="0" baseline="0">
              <a:latin typeface="Arial" panose="020B0604020202020204" pitchFamily="34" charset="0"/>
              <a:ea typeface="Tahoma" panose="020B0604030504040204" pitchFamily="34" charset="0"/>
              <a:cs typeface="Arial" panose="020B0604020202020204" pitchFamily="34" charset="0"/>
            </a:rPr>
            <a:t>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22</xdr:row>
      <xdr:rowOff>171753</xdr:rowOff>
    </xdr:from>
    <xdr:to>
      <xdr:col>6</xdr:col>
      <xdr:colOff>139537</xdr:colOff>
      <xdr:row>24</xdr:row>
      <xdr:rowOff>141514</xdr:rowOff>
    </xdr:to>
    <xdr:sp macro="" textlink="">
      <xdr:nvSpPr>
        <xdr:cNvPr id="4" name="23 Rectángulo">
          <a:hlinkClick xmlns:r="http://schemas.openxmlformats.org/officeDocument/2006/relationships" r:id="rId3"/>
        </xdr:cNvPr>
        <xdr:cNvSpPr/>
      </xdr:nvSpPr>
      <xdr:spPr>
        <a:xfrm>
          <a:off x="846667" y="4210353"/>
          <a:ext cx="4322070" cy="320281"/>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2901</xdr:colOff>
      <xdr:row>25</xdr:row>
      <xdr:rowOff>27659</xdr:rowOff>
    </xdr:from>
    <xdr:to>
      <xdr:col>6</xdr:col>
      <xdr:colOff>152401</xdr:colOff>
      <xdr:row>26</xdr:row>
      <xdr:rowOff>141514</xdr:rowOff>
    </xdr:to>
    <xdr:sp macro="" textlink="">
      <xdr:nvSpPr>
        <xdr:cNvPr id="5" name="30 Rectángulo">
          <a:hlinkClick xmlns:r="http://schemas.openxmlformats.org/officeDocument/2006/relationships" r:id="rId4"/>
        </xdr:cNvPr>
        <xdr:cNvSpPr/>
      </xdr:nvSpPr>
      <xdr:spPr>
        <a:xfrm>
          <a:off x="841101" y="4592039"/>
          <a:ext cx="4340500" cy="289115"/>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1</xdr:col>
      <xdr:colOff>0</xdr:colOff>
      <xdr:row>19</xdr:row>
      <xdr:rowOff>8466</xdr:rowOff>
    </xdr:from>
    <xdr:to>
      <xdr:col>6</xdr:col>
      <xdr:colOff>163286</xdr:colOff>
      <xdr:row>20</xdr:row>
      <xdr:rowOff>130629</xdr:rowOff>
    </xdr:to>
    <xdr:sp macro="" textlink="">
      <xdr:nvSpPr>
        <xdr:cNvPr id="6" name="23 Rectángulo">
          <a:hlinkClick xmlns:r="http://schemas.openxmlformats.org/officeDocument/2006/relationships" r:id="rId5"/>
        </xdr:cNvPr>
        <xdr:cNvSpPr/>
      </xdr:nvSpPr>
      <xdr:spPr>
        <a:xfrm>
          <a:off x="838200" y="3521286"/>
          <a:ext cx="4354286" cy="29742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t>
          </a:r>
          <a:r>
            <a:rPr lang="es-MX" sz="1000" b="0" baseline="0">
              <a:latin typeface="Arial" panose="020B0604020202020204" pitchFamily="34" charset="0"/>
              <a:ea typeface="Tahoma" panose="020B0604030504040204" pitchFamily="34" charset="0"/>
              <a:cs typeface="Arial" panose="020B0604020202020204" pitchFamily="34" charset="0"/>
            </a:rPr>
            <a:t>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8</xdr:row>
      <xdr:rowOff>133350</xdr:rowOff>
    </xdr:from>
    <xdr:to>
      <xdr:col>0</xdr:col>
      <xdr:colOff>752475</xdr:colOff>
      <xdr:row>10</xdr:row>
      <xdr:rowOff>66675</xdr:rowOff>
    </xdr:to>
    <xdr:sp macro="" textlink="">
      <xdr:nvSpPr>
        <xdr:cNvPr id="7" name="Menos 34"/>
        <xdr:cNvSpPr/>
      </xdr:nvSpPr>
      <xdr:spPr>
        <a:xfrm>
          <a:off x="371475" y="1703070"/>
          <a:ext cx="381000" cy="2838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9</xdr:row>
      <xdr:rowOff>247650</xdr:rowOff>
    </xdr:from>
    <xdr:to>
      <xdr:col>0</xdr:col>
      <xdr:colOff>752475</xdr:colOff>
      <xdr:row>11</xdr:row>
      <xdr:rowOff>66675</xdr:rowOff>
    </xdr:to>
    <xdr:sp macro="" textlink="">
      <xdr:nvSpPr>
        <xdr:cNvPr id="8" name="Menos 35"/>
        <xdr:cNvSpPr/>
      </xdr:nvSpPr>
      <xdr:spPr>
        <a:xfrm>
          <a:off x="371475" y="191643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10</xdr:row>
      <xdr:rowOff>247650</xdr:rowOff>
    </xdr:from>
    <xdr:to>
      <xdr:col>0</xdr:col>
      <xdr:colOff>752475</xdr:colOff>
      <xdr:row>12</xdr:row>
      <xdr:rowOff>66675</xdr:rowOff>
    </xdr:to>
    <xdr:sp macro="" textlink="">
      <xdr:nvSpPr>
        <xdr:cNvPr id="9" name="Menos 36"/>
        <xdr:cNvSpPr/>
      </xdr:nvSpPr>
      <xdr:spPr>
        <a:xfrm>
          <a:off x="371475" y="209169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0" name="Menos 37"/>
        <xdr:cNvSpPr/>
      </xdr:nvSpPr>
      <xdr:spPr>
        <a:xfrm>
          <a:off x="371475" y="226695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12</xdr:row>
      <xdr:rowOff>238125</xdr:rowOff>
    </xdr:from>
    <xdr:to>
      <xdr:col>0</xdr:col>
      <xdr:colOff>742950</xdr:colOff>
      <xdr:row>14</xdr:row>
      <xdr:rowOff>57150</xdr:rowOff>
    </xdr:to>
    <xdr:sp macro="" textlink="">
      <xdr:nvSpPr>
        <xdr:cNvPr id="11" name="Menos 38"/>
        <xdr:cNvSpPr/>
      </xdr:nvSpPr>
      <xdr:spPr>
        <a:xfrm>
          <a:off x="361950" y="2447925"/>
          <a:ext cx="381000" cy="23050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524253</xdr:colOff>
      <xdr:row>15</xdr:row>
      <xdr:rowOff>85886</xdr:rowOff>
    </xdr:from>
    <xdr:to>
      <xdr:col>0</xdr:col>
      <xdr:colOff>740253</xdr:colOff>
      <xdr:row>16</xdr:row>
      <xdr:rowOff>110067</xdr:rowOff>
    </xdr:to>
    <xdr:sp macro="" textlink="">
      <xdr:nvSpPr>
        <xdr:cNvPr id="12" name="Cheurón 39"/>
        <xdr:cNvSpPr/>
      </xdr:nvSpPr>
      <xdr:spPr>
        <a:xfrm>
          <a:off x="524253" y="2922219"/>
          <a:ext cx="216000" cy="2019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542244</xdr:colOff>
      <xdr:row>17</xdr:row>
      <xdr:rowOff>108904</xdr:rowOff>
    </xdr:from>
    <xdr:to>
      <xdr:col>0</xdr:col>
      <xdr:colOff>758244</xdr:colOff>
      <xdr:row>18</xdr:row>
      <xdr:rowOff>146310</xdr:rowOff>
    </xdr:to>
    <xdr:sp macro="" textlink="">
      <xdr:nvSpPr>
        <xdr:cNvPr id="13" name="Cheurón 40"/>
        <xdr:cNvSpPr/>
      </xdr:nvSpPr>
      <xdr:spPr>
        <a:xfrm>
          <a:off x="542244" y="3255964"/>
          <a:ext cx="216000" cy="22028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555173</xdr:colOff>
      <xdr:row>25</xdr:row>
      <xdr:rowOff>66332</xdr:rowOff>
    </xdr:from>
    <xdr:to>
      <xdr:col>0</xdr:col>
      <xdr:colOff>762001</xdr:colOff>
      <xdr:row>26</xdr:row>
      <xdr:rowOff>141514</xdr:rowOff>
    </xdr:to>
    <xdr:sp macro="" textlink="">
      <xdr:nvSpPr>
        <xdr:cNvPr id="14" name="Cheurón 47"/>
        <xdr:cNvSpPr/>
      </xdr:nvSpPr>
      <xdr:spPr>
        <a:xfrm>
          <a:off x="555173" y="4630712"/>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537755</xdr:colOff>
      <xdr:row>27</xdr:row>
      <xdr:rowOff>97972</xdr:rowOff>
    </xdr:from>
    <xdr:to>
      <xdr:col>0</xdr:col>
      <xdr:colOff>740229</xdr:colOff>
      <xdr:row>28</xdr:row>
      <xdr:rowOff>141514</xdr:rowOff>
    </xdr:to>
    <xdr:sp macro="" textlink="">
      <xdr:nvSpPr>
        <xdr:cNvPr id="15" name="Cheurón 52"/>
        <xdr:cNvSpPr/>
      </xdr:nvSpPr>
      <xdr:spPr>
        <a:xfrm>
          <a:off x="537755" y="4990012"/>
          <a:ext cx="202474" cy="24928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524372</xdr:colOff>
      <xdr:row>29</xdr:row>
      <xdr:rowOff>74856</xdr:rowOff>
    </xdr:from>
    <xdr:to>
      <xdr:col>0</xdr:col>
      <xdr:colOff>740372</xdr:colOff>
      <xdr:row>30</xdr:row>
      <xdr:rowOff>109881</xdr:rowOff>
    </xdr:to>
    <xdr:sp macro="" textlink="">
      <xdr:nvSpPr>
        <xdr:cNvPr id="16" name="Cheurón 52"/>
        <xdr:cNvSpPr/>
      </xdr:nvSpPr>
      <xdr:spPr>
        <a:xfrm>
          <a:off x="524372" y="5378376"/>
          <a:ext cx="216000" cy="22552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528917</xdr:colOff>
      <xdr:row>31</xdr:row>
      <xdr:rowOff>35859</xdr:rowOff>
    </xdr:from>
    <xdr:to>
      <xdr:col>0</xdr:col>
      <xdr:colOff>744070</xdr:colOff>
      <xdr:row>32</xdr:row>
      <xdr:rowOff>64673</xdr:rowOff>
    </xdr:to>
    <xdr:sp macro="" textlink="">
      <xdr:nvSpPr>
        <xdr:cNvPr id="17" name="Cheurón 52"/>
        <xdr:cNvSpPr/>
      </xdr:nvSpPr>
      <xdr:spPr>
        <a:xfrm>
          <a:off x="528917" y="5735619"/>
          <a:ext cx="215153" cy="234554"/>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18506</xdr:colOff>
      <xdr:row>27</xdr:row>
      <xdr:rowOff>54428</xdr:rowOff>
    </xdr:from>
    <xdr:to>
      <xdr:col>6</xdr:col>
      <xdr:colOff>108856</xdr:colOff>
      <xdr:row>28</xdr:row>
      <xdr:rowOff>185058</xdr:rowOff>
    </xdr:to>
    <xdr:sp macro="" textlink="">
      <xdr:nvSpPr>
        <xdr:cNvPr id="18" name="25 Rectángulo">
          <a:hlinkClick xmlns:r="http://schemas.openxmlformats.org/officeDocument/2006/relationships" r:id="rId6"/>
        </xdr:cNvPr>
        <xdr:cNvSpPr/>
      </xdr:nvSpPr>
      <xdr:spPr>
        <a:xfrm>
          <a:off x="856706" y="4946468"/>
          <a:ext cx="4281350" cy="336370"/>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10886</xdr:colOff>
      <xdr:row>29</xdr:row>
      <xdr:rowOff>32657</xdr:rowOff>
    </xdr:from>
    <xdr:to>
      <xdr:col>6</xdr:col>
      <xdr:colOff>141514</xdr:colOff>
      <xdr:row>30</xdr:row>
      <xdr:rowOff>152400</xdr:rowOff>
    </xdr:to>
    <xdr:sp macro="" textlink="">
      <xdr:nvSpPr>
        <xdr:cNvPr id="19" name="25 Rectángulo">
          <a:hlinkClick xmlns:r="http://schemas.openxmlformats.org/officeDocument/2006/relationships" r:id="rId7"/>
        </xdr:cNvPr>
        <xdr:cNvSpPr/>
      </xdr:nvSpPr>
      <xdr:spPr>
        <a:xfrm>
          <a:off x="849086" y="5336177"/>
          <a:ext cx="4321628" cy="31024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 PRACTICAS</a:t>
          </a:r>
        </a:p>
      </xdr:txBody>
    </xdr:sp>
    <xdr:clientData/>
  </xdr:twoCellAnchor>
  <xdr:twoCellAnchor>
    <xdr:from>
      <xdr:col>0</xdr:col>
      <xdr:colOff>827314</xdr:colOff>
      <xdr:row>30</xdr:row>
      <xdr:rowOff>195942</xdr:rowOff>
    </xdr:from>
    <xdr:to>
      <xdr:col>6</xdr:col>
      <xdr:colOff>117739</xdr:colOff>
      <xdr:row>32</xdr:row>
      <xdr:rowOff>97971</xdr:rowOff>
    </xdr:to>
    <xdr:sp macro="" textlink="">
      <xdr:nvSpPr>
        <xdr:cNvPr id="20" name="25 Rectángulo">
          <a:hlinkClick xmlns:r="http://schemas.openxmlformats.org/officeDocument/2006/relationships" r:id="rId8"/>
        </xdr:cNvPr>
        <xdr:cNvSpPr/>
      </xdr:nvSpPr>
      <xdr:spPr>
        <a:xfrm>
          <a:off x="827314" y="5689962"/>
          <a:ext cx="4319625" cy="313509"/>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OBSERVACIONES</a:t>
          </a:r>
          <a:r>
            <a:rPr lang="es-MX" sz="1000" b="0" baseline="0">
              <a:latin typeface="Arial" panose="020B0604020202020204" pitchFamily="34" charset="0"/>
              <a:ea typeface="Tahoma" panose="020B0604030504040204" pitchFamily="34" charset="0"/>
              <a:cs typeface="Arial" panose="020B0604020202020204" pitchFamily="34" charset="0"/>
            </a:rPr>
            <a:t> GENERALES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522515</xdr:colOff>
      <xdr:row>19</xdr:row>
      <xdr:rowOff>54429</xdr:rowOff>
    </xdr:from>
    <xdr:to>
      <xdr:col>0</xdr:col>
      <xdr:colOff>738515</xdr:colOff>
      <xdr:row>20</xdr:row>
      <xdr:rowOff>102721</xdr:rowOff>
    </xdr:to>
    <xdr:sp macro="" textlink="">
      <xdr:nvSpPr>
        <xdr:cNvPr id="21" name="Cheurón 40"/>
        <xdr:cNvSpPr/>
      </xdr:nvSpPr>
      <xdr:spPr>
        <a:xfrm>
          <a:off x="522515" y="3567249"/>
          <a:ext cx="216000" cy="22355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0</xdr:colOff>
      <xdr:row>21</xdr:row>
      <xdr:rowOff>0</xdr:rowOff>
    </xdr:from>
    <xdr:to>
      <xdr:col>6</xdr:col>
      <xdr:colOff>163286</xdr:colOff>
      <xdr:row>22</xdr:row>
      <xdr:rowOff>119743</xdr:rowOff>
    </xdr:to>
    <xdr:sp macro="" textlink="">
      <xdr:nvSpPr>
        <xdr:cNvPr id="22" name="23 Rectángulo">
          <a:hlinkClick xmlns:r="http://schemas.openxmlformats.org/officeDocument/2006/relationships" r:id="rId9"/>
        </xdr:cNvPr>
        <xdr:cNvSpPr/>
      </xdr:nvSpPr>
      <xdr:spPr>
        <a:xfrm>
          <a:off x="838200" y="3863340"/>
          <a:ext cx="4354286" cy="29500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ASESORES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533400</xdr:colOff>
      <xdr:row>21</xdr:row>
      <xdr:rowOff>21771</xdr:rowOff>
    </xdr:from>
    <xdr:to>
      <xdr:col>0</xdr:col>
      <xdr:colOff>749400</xdr:colOff>
      <xdr:row>22</xdr:row>
      <xdr:rowOff>70062</xdr:rowOff>
    </xdr:to>
    <xdr:sp macro="" textlink="">
      <xdr:nvSpPr>
        <xdr:cNvPr id="23" name="Cheurón 40"/>
        <xdr:cNvSpPr/>
      </xdr:nvSpPr>
      <xdr:spPr>
        <a:xfrm>
          <a:off x="533400" y="3885111"/>
          <a:ext cx="216000" cy="22355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555171</xdr:colOff>
      <xdr:row>23</xdr:row>
      <xdr:rowOff>32658</xdr:rowOff>
    </xdr:from>
    <xdr:to>
      <xdr:col>0</xdr:col>
      <xdr:colOff>761999</xdr:colOff>
      <xdr:row>24</xdr:row>
      <xdr:rowOff>107840</xdr:rowOff>
    </xdr:to>
    <xdr:sp macro="" textlink="">
      <xdr:nvSpPr>
        <xdr:cNvPr id="24" name="Cheurón 47"/>
        <xdr:cNvSpPr/>
      </xdr:nvSpPr>
      <xdr:spPr>
        <a:xfrm>
          <a:off x="555171" y="4246518"/>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158387</xdr:colOff>
      <xdr:row>5</xdr:row>
      <xdr:rowOff>44630</xdr:rowOff>
    </xdr:from>
    <xdr:to>
      <xdr:col>3</xdr:col>
      <xdr:colOff>158387</xdr:colOff>
      <xdr:row>6</xdr:row>
      <xdr:rowOff>236219</xdr:rowOff>
    </xdr:to>
    <xdr:pic>
      <xdr:nvPicPr>
        <xdr:cNvPr id="2" name="Imagen 4"/>
        <xdr:cNvPicPr>
          <a:picLocks noChangeAspect="1"/>
        </xdr:cNvPicPr>
      </xdr:nvPicPr>
      <xdr:blipFill rotWithShape="1">
        <a:blip xmlns:r="http://schemas.openxmlformats.org/officeDocument/2006/relationships" r:embed="rId1"/>
        <a:srcRect l="1266" t="53049" r="5568" b="28298"/>
        <a:stretch/>
      </xdr:blipFill>
      <xdr:spPr>
        <a:xfrm>
          <a:off x="3480707" y="3915590"/>
          <a:ext cx="6516733" cy="2149929"/>
        </a:xfrm>
        <a:prstGeom prst="rect">
          <a:avLst/>
        </a:prstGeom>
      </xdr:spPr>
    </xdr:pic>
    <xdr:clientData/>
  </xdr:twoCellAnchor>
  <xdr:twoCellAnchor editAs="oneCell">
    <xdr:from>
      <xdr:col>3</xdr:col>
      <xdr:colOff>67129</xdr:colOff>
      <xdr:row>9</xdr:row>
      <xdr:rowOff>285750</xdr:rowOff>
    </xdr:from>
    <xdr:to>
      <xdr:col>3</xdr:col>
      <xdr:colOff>67129</xdr:colOff>
      <xdr:row>9</xdr:row>
      <xdr:rowOff>289560</xdr:rowOff>
    </xdr:to>
    <xdr:pic>
      <xdr:nvPicPr>
        <xdr:cNvPr id="3" name="2 Imagen"/>
        <xdr:cNvPicPr/>
      </xdr:nvPicPr>
      <xdr:blipFill rotWithShape="1">
        <a:blip xmlns:r="http://schemas.openxmlformats.org/officeDocument/2006/relationships" r:embed="rId2"/>
        <a:srcRect t="48370" r="31497" b="31521"/>
        <a:stretch/>
      </xdr:blipFill>
      <xdr:spPr bwMode="auto">
        <a:xfrm>
          <a:off x="3389449" y="9048750"/>
          <a:ext cx="6686821" cy="1809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110490</xdr:colOff>
      <xdr:row>4</xdr:row>
      <xdr:rowOff>156209</xdr:rowOff>
    </xdr:from>
    <xdr:to>
      <xdr:col>3</xdr:col>
      <xdr:colOff>110490</xdr:colOff>
      <xdr:row>4</xdr:row>
      <xdr:rowOff>182244</xdr:rowOff>
    </xdr:to>
    <xdr:pic>
      <xdr:nvPicPr>
        <xdr:cNvPr id="4" name="3 Imagen"/>
        <xdr:cNvPicPr>
          <a:picLocks noChangeAspect="1"/>
        </xdr:cNvPicPr>
      </xdr:nvPicPr>
      <xdr:blipFill rotWithShape="1">
        <a:blip xmlns:r="http://schemas.openxmlformats.org/officeDocument/2006/relationships" r:embed="rId3"/>
        <a:srcRect b="24476"/>
        <a:stretch/>
      </xdr:blipFill>
      <xdr:spPr>
        <a:xfrm>
          <a:off x="3432810" y="1604009"/>
          <a:ext cx="6689090" cy="1862455"/>
        </a:xfrm>
        <a:prstGeom prst="rect">
          <a:avLst/>
        </a:prstGeom>
      </xdr:spPr>
    </xdr:pic>
    <xdr:clientData/>
  </xdr:twoCellAnchor>
  <xdr:twoCellAnchor editAs="oneCell">
    <xdr:from>
      <xdr:col>3</xdr:col>
      <xdr:colOff>40206</xdr:colOff>
      <xdr:row>11</xdr:row>
      <xdr:rowOff>285750</xdr:rowOff>
    </xdr:from>
    <xdr:to>
      <xdr:col>3</xdr:col>
      <xdr:colOff>40206</xdr:colOff>
      <xdr:row>11</xdr:row>
      <xdr:rowOff>289560</xdr:rowOff>
    </xdr:to>
    <xdr:pic>
      <xdr:nvPicPr>
        <xdr:cNvPr id="5" name="4 Imagen"/>
        <xdr:cNvPicPr>
          <a:picLocks noChangeAspect="1"/>
        </xdr:cNvPicPr>
      </xdr:nvPicPr>
      <xdr:blipFill rotWithShape="1">
        <a:blip xmlns:r="http://schemas.openxmlformats.org/officeDocument/2006/relationships" r:embed="rId4"/>
        <a:srcRect t="1" r="27837" b="-7895"/>
        <a:stretch/>
      </xdr:blipFill>
      <xdr:spPr>
        <a:xfrm>
          <a:off x="3362526" y="14839950"/>
          <a:ext cx="6737784" cy="781050"/>
        </a:xfrm>
        <a:prstGeom prst="rect">
          <a:avLst/>
        </a:prstGeom>
      </xdr:spPr>
    </xdr:pic>
    <xdr:clientData/>
  </xdr:twoCellAnchor>
  <xdr:twoCellAnchor editAs="oneCell">
    <xdr:from>
      <xdr:col>3</xdr:col>
      <xdr:colOff>95250</xdr:colOff>
      <xdr:row>8</xdr:row>
      <xdr:rowOff>0</xdr:rowOff>
    </xdr:from>
    <xdr:to>
      <xdr:col>3</xdr:col>
      <xdr:colOff>95250</xdr:colOff>
      <xdr:row>8</xdr:row>
      <xdr:rowOff>179070</xdr:rowOff>
    </xdr:to>
    <xdr:pic>
      <xdr:nvPicPr>
        <xdr:cNvPr id="6" name="5 Imagen"/>
        <xdr:cNvPicPr>
          <a:picLocks noChangeAspect="1"/>
        </xdr:cNvPicPr>
      </xdr:nvPicPr>
      <xdr:blipFill>
        <a:blip xmlns:r="http://schemas.openxmlformats.org/officeDocument/2006/relationships" r:embed="rId5"/>
        <a:stretch>
          <a:fillRect/>
        </a:stretch>
      </xdr:blipFill>
      <xdr:spPr>
        <a:xfrm>
          <a:off x="3417570" y="6156960"/>
          <a:ext cx="6663690" cy="2457450"/>
        </a:xfrm>
        <a:prstGeom prst="rect">
          <a:avLst/>
        </a:prstGeom>
      </xdr:spPr>
    </xdr:pic>
    <xdr:clientData/>
  </xdr:twoCellAnchor>
  <xdr:twoCellAnchor editAs="oneCell">
    <xdr:from>
      <xdr:col>3</xdr:col>
      <xdr:colOff>86591</xdr:colOff>
      <xdr:row>8</xdr:row>
      <xdr:rowOff>0</xdr:rowOff>
    </xdr:from>
    <xdr:to>
      <xdr:col>3</xdr:col>
      <xdr:colOff>86591</xdr:colOff>
      <xdr:row>8</xdr:row>
      <xdr:rowOff>182880</xdr:rowOff>
    </xdr:to>
    <xdr:pic>
      <xdr:nvPicPr>
        <xdr:cNvPr id="7" name="6 Imagen"/>
        <xdr:cNvPicPr>
          <a:picLocks noChangeAspect="1"/>
        </xdr:cNvPicPr>
      </xdr:nvPicPr>
      <xdr:blipFill rotWithShape="1">
        <a:blip xmlns:r="http://schemas.openxmlformats.org/officeDocument/2006/relationships" r:embed="rId6"/>
        <a:srcRect t="9286"/>
        <a:stretch/>
      </xdr:blipFill>
      <xdr:spPr>
        <a:xfrm>
          <a:off x="3408911" y="6156960"/>
          <a:ext cx="6686203" cy="2476500"/>
        </a:xfrm>
        <a:prstGeom prst="rect">
          <a:avLst/>
        </a:prstGeom>
      </xdr:spPr>
    </xdr:pic>
    <xdr:clientData/>
  </xdr:twoCellAnchor>
  <xdr:twoCellAnchor editAs="oneCell">
    <xdr:from>
      <xdr:col>3</xdr:col>
      <xdr:colOff>103909</xdr:colOff>
      <xdr:row>8</xdr:row>
      <xdr:rowOff>0</xdr:rowOff>
    </xdr:from>
    <xdr:to>
      <xdr:col>3</xdr:col>
      <xdr:colOff>103909</xdr:colOff>
      <xdr:row>8</xdr:row>
      <xdr:rowOff>180109</xdr:rowOff>
    </xdr:to>
    <xdr:pic>
      <xdr:nvPicPr>
        <xdr:cNvPr id="8" name="7 Imagen"/>
        <xdr:cNvPicPr>
          <a:picLocks noChangeAspect="1"/>
        </xdr:cNvPicPr>
      </xdr:nvPicPr>
      <xdr:blipFill>
        <a:blip xmlns:r="http://schemas.openxmlformats.org/officeDocument/2006/relationships" r:embed="rId7"/>
        <a:stretch>
          <a:fillRect/>
        </a:stretch>
      </xdr:blipFill>
      <xdr:spPr>
        <a:xfrm>
          <a:off x="3426229" y="6156960"/>
          <a:ext cx="6651568" cy="2580409"/>
        </a:xfrm>
        <a:prstGeom prst="rect">
          <a:avLst/>
        </a:prstGeom>
      </xdr:spPr>
    </xdr:pic>
    <xdr:clientData/>
  </xdr:twoCellAnchor>
  <xdr:twoCellAnchor editAs="oneCell">
    <xdr:from>
      <xdr:col>3</xdr:col>
      <xdr:colOff>119742</xdr:colOff>
      <xdr:row>10</xdr:row>
      <xdr:rowOff>424543</xdr:rowOff>
    </xdr:from>
    <xdr:to>
      <xdr:col>3</xdr:col>
      <xdr:colOff>119742</xdr:colOff>
      <xdr:row>10</xdr:row>
      <xdr:rowOff>429985</xdr:rowOff>
    </xdr:to>
    <xdr:pic>
      <xdr:nvPicPr>
        <xdr:cNvPr id="9" name="8 Imagen"/>
        <xdr:cNvPicPr/>
      </xdr:nvPicPr>
      <xdr:blipFill rotWithShape="1">
        <a:blip xmlns:r="http://schemas.openxmlformats.org/officeDocument/2006/relationships" r:embed="rId8"/>
        <a:srcRect l="1545" t="47131" r="58677" b="25567"/>
        <a:stretch/>
      </xdr:blipFill>
      <xdr:spPr bwMode="auto">
        <a:xfrm>
          <a:off x="3442062" y="11305903"/>
          <a:ext cx="6742611" cy="31568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8</xdr:row>
      <xdr:rowOff>0</xdr:rowOff>
    </xdr:from>
    <xdr:to>
      <xdr:col>5</xdr:col>
      <xdr:colOff>3175</xdr:colOff>
      <xdr:row>8</xdr:row>
      <xdr:rowOff>4216400</xdr:rowOff>
    </xdr:to>
    <xdr:pic>
      <xdr:nvPicPr>
        <xdr:cNvPr id="22" name="21 Imagen"/>
        <xdr:cNvPicPr>
          <a:picLocks noChangeAspect="1"/>
        </xdr:cNvPicPr>
      </xdr:nvPicPr>
      <xdr:blipFill>
        <a:blip xmlns:r="http://schemas.openxmlformats.org/officeDocument/2006/relationships" r:embed="rId9"/>
        <a:stretch>
          <a:fillRect/>
        </a:stretch>
      </xdr:blipFill>
      <xdr:spPr>
        <a:xfrm>
          <a:off x="3352800" y="9169400"/>
          <a:ext cx="11049000" cy="4216400"/>
        </a:xfrm>
        <a:prstGeom prst="rect">
          <a:avLst/>
        </a:prstGeom>
      </xdr:spPr>
    </xdr:pic>
    <xdr:clientData/>
  </xdr:twoCellAnchor>
  <xdr:twoCellAnchor editAs="oneCell">
    <xdr:from>
      <xdr:col>3</xdr:col>
      <xdr:colOff>0</xdr:colOff>
      <xdr:row>9</xdr:row>
      <xdr:rowOff>0</xdr:rowOff>
    </xdr:from>
    <xdr:to>
      <xdr:col>5</xdr:col>
      <xdr:colOff>0</xdr:colOff>
      <xdr:row>9</xdr:row>
      <xdr:rowOff>3225800</xdr:rowOff>
    </xdr:to>
    <xdr:pic>
      <xdr:nvPicPr>
        <xdr:cNvPr id="29" name="28 Imagen"/>
        <xdr:cNvPicPr>
          <a:picLocks noChangeAspect="1"/>
        </xdr:cNvPicPr>
      </xdr:nvPicPr>
      <xdr:blipFill>
        <a:blip xmlns:r="http://schemas.openxmlformats.org/officeDocument/2006/relationships" r:embed="rId10"/>
        <a:stretch>
          <a:fillRect/>
        </a:stretch>
      </xdr:blipFill>
      <xdr:spPr>
        <a:xfrm>
          <a:off x="3352800" y="13512800"/>
          <a:ext cx="10998200" cy="3225800"/>
        </a:xfrm>
        <a:prstGeom prst="rect">
          <a:avLst/>
        </a:prstGeom>
      </xdr:spPr>
    </xdr:pic>
    <xdr:clientData/>
  </xdr:twoCellAnchor>
  <xdr:twoCellAnchor editAs="oneCell">
    <xdr:from>
      <xdr:col>3</xdr:col>
      <xdr:colOff>0</xdr:colOff>
      <xdr:row>10</xdr:row>
      <xdr:rowOff>152400</xdr:rowOff>
    </xdr:from>
    <xdr:to>
      <xdr:col>5</xdr:col>
      <xdr:colOff>3175</xdr:colOff>
      <xdr:row>10</xdr:row>
      <xdr:rowOff>3327400</xdr:rowOff>
    </xdr:to>
    <xdr:pic>
      <xdr:nvPicPr>
        <xdr:cNvPr id="31" name="30 Imagen"/>
        <xdr:cNvPicPr>
          <a:picLocks noChangeAspect="1"/>
        </xdr:cNvPicPr>
      </xdr:nvPicPr>
      <xdr:blipFill>
        <a:blip xmlns:r="http://schemas.openxmlformats.org/officeDocument/2006/relationships" r:embed="rId11"/>
        <a:stretch>
          <a:fillRect/>
        </a:stretch>
      </xdr:blipFill>
      <xdr:spPr>
        <a:xfrm>
          <a:off x="3352800" y="16967200"/>
          <a:ext cx="10896600" cy="3175000"/>
        </a:xfrm>
        <a:prstGeom prst="rect">
          <a:avLst/>
        </a:prstGeom>
      </xdr:spPr>
    </xdr:pic>
    <xdr:clientData/>
  </xdr:twoCellAnchor>
  <xdr:twoCellAnchor editAs="oneCell">
    <xdr:from>
      <xdr:col>3</xdr:col>
      <xdr:colOff>25399</xdr:colOff>
      <xdr:row>11</xdr:row>
      <xdr:rowOff>50800</xdr:rowOff>
    </xdr:from>
    <xdr:to>
      <xdr:col>4</xdr:col>
      <xdr:colOff>9045575</xdr:colOff>
      <xdr:row>11</xdr:row>
      <xdr:rowOff>3073400</xdr:rowOff>
    </xdr:to>
    <xdr:pic>
      <xdr:nvPicPr>
        <xdr:cNvPr id="35" name="34 Imagen"/>
        <xdr:cNvPicPr>
          <a:picLocks noChangeAspect="1"/>
        </xdr:cNvPicPr>
      </xdr:nvPicPr>
      <xdr:blipFill>
        <a:blip xmlns:r="http://schemas.openxmlformats.org/officeDocument/2006/relationships" r:embed="rId12"/>
        <a:stretch>
          <a:fillRect/>
        </a:stretch>
      </xdr:blipFill>
      <xdr:spPr>
        <a:xfrm>
          <a:off x="3378199" y="20320000"/>
          <a:ext cx="10998201" cy="3022600"/>
        </a:xfrm>
        <a:prstGeom prst="rect">
          <a:avLst/>
        </a:prstGeom>
      </xdr:spPr>
    </xdr:pic>
    <xdr:clientData/>
  </xdr:twoCellAnchor>
  <xdr:twoCellAnchor editAs="oneCell">
    <xdr:from>
      <xdr:col>3</xdr:col>
      <xdr:colOff>-1</xdr:colOff>
      <xdr:row>4</xdr:row>
      <xdr:rowOff>-1</xdr:rowOff>
    </xdr:from>
    <xdr:to>
      <xdr:col>4</xdr:col>
      <xdr:colOff>9024936</xdr:colOff>
      <xdr:row>4</xdr:row>
      <xdr:rowOff>4000500</xdr:rowOff>
    </xdr:to>
    <xdr:pic>
      <xdr:nvPicPr>
        <xdr:cNvPr id="17" name="Imagen 16"/>
        <xdr:cNvPicPr/>
      </xdr:nvPicPr>
      <xdr:blipFill rotWithShape="1">
        <a:blip xmlns:r="http://schemas.openxmlformats.org/officeDocument/2006/relationships" r:embed="rId13"/>
        <a:srcRect l="849" t="23235" r="62830" b="60742"/>
        <a:stretch/>
      </xdr:blipFill>
      <xdr:spPr bwMode="auto">
        <a:xfrm>
          <a:off x="3238499" y="1333499"/>
          <a:ext cx="10739437" cy="40005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xdr:colOff>
      <xdr:row>5</xdr:row>
      <xdr:rowOff>0</xdr:rowOff>
    </xdr:from>
    <xdr:to>
      <xdr:col>4</xdr:col>
      <xdr:colOff>9001124</xdr:colOff>
      <xdr:row>7</xdr:row>
      <xdr:rowOff>3048000</xdr:rowOff>
    </xdr:to>
    <xdr:pic>
      <xdr:nvPicPr>
        <xdr:cNvPr id="18" name="Imagen 17"/>
        <xdr:cNvPicPr/>
      </xdr:nvPicPr>
      <xdr:blipFill rotWithShape="1">
        <a:blip xmlns:r="http://schemas.openxmlformats.org/officeDocument/2006/relationships" r:embed="rId14"/>
        <a:srcRect t="28704" r="62402" b="52843"/>
        <a:stretch/>
      </xdr:blipFill>
      <xdr:spPr bwMode="auto">
        <a:xfrm>
          <a:off x="3238499" y="5429250"/>
          <a:ext cx="10715625" cy="37147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osorio/Downloads/Baja%20Californ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e%20de%20dat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Guía de usuario"/>
      <sheetName val="Guía de usuario para revisión"/>
      <sheetName val="Índice"/>
      <sheetName val="BASE DE DATOS"/>
      <sheetName val="Hoja1"/>
      <sheetName val="MEVyT"/>
      <sheetName val="MEVyT Atenc. a Grup. Prior."/>
      <sheetName val="MEVyT Modulos"/>
      <sheetName val="MEVyT Acreditación"/>
      <sheetName val="Buen Juez"/>
      <sheetName val="CONEVyT"/>
      <sheetName val="OSC"/>
      <sheetName val="Otros Proyectos"/>
      <sheetName val="Prospera"/>
      <sheetName val="PEC"/>
      <sheetName val="CIAC"/>
      <sheetName val="Formación I. DE F."/>
      <sheetName val="Plazas Comunitarias"/>
      <sheetName val="Presupuesto"/>
      <sheetName val="Observaciones Generales"/>
    </sheetNames>
    <sheetDataSet>
      <sheetData sheetId="0"/>
      <sheetData sheetId="1"/>
      <sheetData sheetId="2"/>
      <sheetData sheetId="3"/>
      <sheetData sheetId="4">
        <row r="512">
          <cell r="B512">
            <v>0</v>
          </cell>
        </row>
        <row r="513">
          <cell r="B513">
            <v>1</v>
          </cell>
        </row>
        <row r="514">
          <cell r="B514">
            <v>2</v>
          </cell>
        </row>
        <row r="515">
          <cell r="B515">
            <v>3</v>
          </cell>
        </row>
        <row r="516">
          <cell r="B516">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sheetName val="MEVyT"/>
      <sheetName val="MEVyT Acreditación"/>
      <sheetName val="MEVyT Módulos"/>
      <sheetName val="Asesores"/>
      <sheetName val="Convenios"/>
      <sheetName val="PEC"/>
      <sheetName val="Presupuesto"/>
      <sheetName val="Buenas Practicas"/>
      <sheetName val="Observaciones"/>
      <sheetName val="Bas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49">
          <cell r="C249" t="str">
            <v xml:space="preserve">La información emitida por la Entidad cumple plenamente con el objetivo de la pregunta.  </v>
          </cell>
        </row>
        <row r="250">
          <cell r="C250" t="str">
            <v xml:space="preserve">La información emitida por la Entidad cumple de manera satisfactoria con el objetivo de la pregunta. </v>
          </cell>
        </row>
        <row r="251">
          <cell r="C251" t="str">
            <v xml:space="preserve">La información emitida por la Entidad cumple parcialmente con el objetivo de la pregunta. </v>
          </cell>
        </row>
        <row r="252">
          <cell r="C252" t="str">
            <v xml:space="preserve">La información emitida por la Entidad no cumple con el objetivo de la pregunta.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39997558519241921"/>
  </sheetPr>
  <dimension ref="A4:P22"/>
  <sheetViews>
    <sheetView showGridLines="0" tabSelected="1" view="pageBreakPreview" zoomScaleNormal="100" zoomScaleSheetLayoutView="100" workbookViewId="0">
      <selection activeCell="L42" sqref="L42"/>
    </sheetView>
  </sheetViews>
  <sheetFormatPr baseColWidth="10" defaultRowHeight="15"/>
  <sheetData>
    <row r="4" spans="1:7" ht="22.5">
      <c r="A4" s="274" t="s">
        <v>565</v>
      </c>
      <c r="B4" s="274"/>
      <c r="C4" s="274"/>
      <c r="D4" s="274"/>
      <c r="E4" s="275"/>
      <c r="F4" s="275"/>
      <c r="G4" s="275"/>
    </row>
    <row r="5" spans="1:7" ht="22.5">
      <c r="A5" s="272" t="s">
        <v>566</v>
      </c>
      <c r="B5" s="272"/>
      <c r="C5" s="272"/>
      <c r="D5" s="272"/>
      <c r="E5" s="273"/>
      <c r="F5" s="273"/>
      <c r="G5" s="273"/>
    </row>
    <row r="6" spans="1:7" ht="22.15" customHeight="1">
      <c r="A6" s="424" t="s">
        <v>604</v>
      </c>
      <c r="B6" s="363"/>
      <c r="C6" s="363"/>
      <c r="D6" s="364"/>
      <c r="E6" s="364"/>
      <c r="F6" s="364"/>
      <c r="G6" s="365"/>
    </row>
    <row r="22" spans="16:16">
      <c r="P22" s="209"/>
    </row>
  </sheetData>
  <sheetProtection selectLockedCells="1"/>
  <pageMargins left="0.7" right="0.7" top="0.75" bottom="0.75" header="0.3" footer="0.3"/>
  <pageSetup paperSize="9" scale="94" orientation="portrait" horizontalDpi="4294967294" verticalDpi="4294967294" r:id="rId1"/>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N39"/>
  <sheetViews>
    <sheetView showGridLines="0" view="pageBreakPreview" zoomScale="50" zoomScaleNormal="30" zoomScaleSheetLayoutView="50" workbookViewId="0">
      <selection activeCell="B32" sqref="B32:E32"/>
    </sheetView>
  </sheetViews>
  <sheetFormatPr baseColWidth="10" defaultColWidth="0" defaultRowHeight="15" zeroHeight="1"/>
  <cols>
    <col min="1" max="1" width="48.28515625" customWidth="1"/>
    <col min="2" max="2" width="44.28515625" customWidth="1"/>
    <col min="3" max="3" width="43.85546875" customWidth="1"/>
    <col min="4" max="4" width="44.42578125" customWidth="1"/>
    <col min="5" max="5" width="53.28515625" customWidth="1"/>
    <col min="6" max="6" width="18.5703125" customWidth="1"/>
    <col min="7" max="7" width="136.7109375" customWidth="1"/>
    <col min="8" max="8" width="129.7109375" customWidth="1"/>
    <col min="9" max="40" width="0" hidden="1" customWidth="1"/>
  </cols>
  <sheetData>
    <row r="1" spans="1:36" s="141" customFormat="1" ht="82.5" customHeight="1" thickTop="1" thickBot="1">
      <c r="A1" s="949" t="str">
        <f>CONCATENATE(Índice!A6)</f>
        <v>Zacatecas</v>
      </c>
      <c r="B1" s="949"/>
      <c r="C1" s="949"/>
      <c r="D1" s="949"/>
      <c r="E1" s="949"/>
      <c r="F1" s="757" t="s">
        <v>0</v>
      </c>
      <c r="G1" s="758"/>
      <c r="H1" s="758"/>
      <c r="I1" s="137"/>
      <c r="J1" s="138"/>
      <c r="K1" s="138"/>
      <c r="L1" s="139"/>
      <c r="M1" s="140"/>
      <c r="AF1" s="142"/>
      <c r="AG1" s="142"/>
    </row>
    <row r="2" spans="1:36" s="141" customFormat="1" ht="34.5">
      <c r="A2" s="537" t="s">
        <v>216</v>
      </c>
      <c r="B2" s="537"/>
      <c r="C2" s="537"/>
      <c r="D2" s="537"/>
      <c r="E2" s="537"/>
      <c r="F2" s="539"/>
      <c r="G2" s="540"/>
      <c r="H2" s="63"/>
      <c r="I2" s="143"/>
      <c r="J2" s="144"/>
      <c r="K2" s="144"/>
      <c r="L2" s="144"/>
    </row>
    <row r="3" spans="1:36" s="148" customFormat="1" ht="15" customHeight="1" thickBot="1">
      <c r="A3" s="145"/>
      <c r="B3" s="146"/>
      <c r="C3" s="146"/>
      <c r="D3" s="147"/>
      <c r="F3" s="64"/>
      <c r="G3" s="65"/>
      <c r="H3" s="65"/>
      <c r="I3" s="65"/>
    </row>
    <row r="4" spans="1:36" s="141" customFormat="1" ht="24" customHeight="1" thickBot="1">
      <c r="A4" s="950" t="s">
        <v>644</v>
      </c>
      <c r="B4" s="951"/>
      <c r="C4" s="951"/>
      <c r="D4" s="951"/>
      <c r="E4" s="952"/>
      <c r="F4" s="756" t="s">
        <v>2</v>
      </c>
      <c r="G4" s="756"/>
      <c r="H4" s="66" t="s">
        <v>3</v>
      </c>
      <c r="I4" s="149" t="s">
        <v>217</v>
      </c>
    </row>
    <row r="5" spans="1:36" s="141" customFormat="1" ht="15" customHeight="1">
      <c r="A5" s="150"/>
      <c r="B5" s="151"/>
      <c r="C5" s="151"/>
      <c r="F5" s="152"/>
      <c r="G5" s="153"/>
      <c r="H5" s="153"/>
      <c r="I5" s="153"/>
    </row>
    <row r="6" spans="1:36" s="141" customFormat="1" ht="58.15" customHeight="1">
      <c r="A6" s="154" t="s">
        <v>218</v>
      </c>
      <c r="B6" s="155" t="s">
        <v>219</v>
      </c>
      <c r="C6" s="155" t="s">
        <v>220</v>
      </c>
      <c r="D6" s="156" t="s">
        <v>221</v>
      </c>
      <c r="E6" s="157" t="s">
        <v>18</v>
      </c>
      <c r="F6" s="945"/>
      <c r="G6" s="946"/>
      <c r="H6" s="947"/>
      <c r="I6" s="953"/>
      <c r="J6" s="158"/>
      <c r="K6" s="159"/>
      <c r="L6" s="160"/>
    </row>
    <row r="7" spans="1:36" s="141" customFormat="1" ht="56.25" customHeight="1">
      <c r="A7" s="161" t="s">
        <v>597</v>
      </c>
      <c r="B7" s="353">
        <v>19265976.09</v>
      </c>
      <c r="C7" s="354">
        <v>40998341.439999998</v>
      </c>
      <c r="D7" s="355">
        <v>0</v>
      </c>
      <c r="E7" s="162">
        <f>IF(SUM(B7,C7,D7)="",0,SUM(B7,C7,D7))</f>
        <v>60264317.530000001</v>
      </c>
      <c r="F7" s="948"/>
      <c r="G7" s="948"/>
      <c r="H7" s="948"/>
      <c r="I7" s="954"/>
      <c r="J7" s="158"/>
      <c r="K7" s="163"/>
      <c r="L7" s="163"/>
      <c r="M7" s="163"/>
    </row>
    <row r="8" spans="1:36" s="141" customFormat="1" ht="56.25" customHeight="1">
      <c r="A8" s="164" t="s">
        <v>222</v>
      </c>
      <c r="B8" s="353">
        <v>22997280</v>
      </c>
      <c r="C8" s="354">
        <v>37705714.739999995</v>
      </c>
      <c r="D8" s="355">
        <v>0</v>
      </c>
      <c r="E8" s="162">
        <f>IF(SUM(B8,C8,D8)="",0,SUM(B8,C8,D8))</f>
        <v>60702994.739999995</v>
      </c>
      <c r="F8" s="948"/>
      <c r="G8" s="948"/>
      <c r="H8" s="948"/>
      <c r="I8" s="954"/>
      <c r="J8" s="158"/>
      <c r="K8" s="158"/>
      <c r="L8" s="158"/>
    </row>
    <row r="9" spans="1:36" s="141" customFormat="1" ht="56.25" customHeight="1">
      <c r="A9" s="165" t="s">
        <v>30</v>
      </c>
      <c r="B9" s="166">
        <f>IFERROR(B8/B7,"")</f>
        <v>1.1936732347517411</v>
      </c>
      <c r="C9" s="166">
        <f>IFERROR(C8/C7,"")</f>
        <v>0.91968878290311629</v>
      </c>
      <c r="D9" s="167" t="str">
        <f>IFERROR(D8/D7,"")</f>
        <v/>
      </c>
      <c r="E9" s="167">
        <f>IFERROR(E8/E7,"")</f>
        <v>1.0072792197436171</v>
      </c>
      <c r="F9" s="948"/>
      <c r="G9" s="948"/>
      <c r="H9" s="948"/>
      <c r="I9" s="955"/>
      <c r="J9" s="158"/>
      <c r="K9" s="168"/>
      <c r="L9" s="169"/>
      <c r="AF9" s="956"/>
      <c r="AG9" s="956"/>
      <c r="AH9" s="956"/>
      <c r="AI9" s="956"/>
      <c r="AJ9" s="956"/>
    </row>
    <row r="10" spans="1:36" s="148" customFormat="1" ht="15" customHeight="1">
      <c r="A10" s="170"/>
      <c r="B10" s="146"/>
      <c r="C10" s="146"/>
      <c r="D10" s="147"/>
      <c r="F10" s="171"/>
      <c r="G10" s="171"/>
      <c r="H10" s="171"/>
      <c r="I10" s="171"/>
    </row>
    <row r="11" spans="1:36" s="141" customFormat="1" ht="28.5" customHeight="1">
      <c r="A11" s="941" t="s">
        <v>645</v>
      </c>
      <c r="B11" s="942"/>
      <c r="C11" s="942"/>
      <c r="D11" s="942"/>
      <c r="E11" s="943"/>
      <c r="F11" s="74"/>
      <c r="G11" s="74"/>
      <c r="H11" s="74"/>
      <c r="I11" s="74"/>
    </row>
    <row r="12" spans="1:36" s="141" customFormat="1" ht="15" customHeight="1">
      <c r="A12" s="150"/>
      <c r="B12" s="151"/>
      <c r="C12" s="151"/>
      <c r="F12" s="74"/>
      <c r="G12" s="74"/>
      <c r="H12" s="74"/>
      <c r="I12" s="74"/>
    </row>
    <row r="13" spans="1:36" s="141" customFormat="1" ht="252.75" customHeight="1">
      <c r="A13" s="172" t="s">
        <v>219</v>
      </c>
      <c r="B13" s="957" t="s">
        <v>731</v>
      </c>
      <c r="C13" s="958"/>
      <c r="D13" s="958"/>
      <c r="E13" s="960"/>
      <c r="F13" s="309">
        <v>3</v>
      </c>
      <c r="G13" s="329" t="str">
        <f>CONCATENATE(IF(F13="","",IF(F13=1,'[2]Base Datos'!$C$249,IF(F13=2,'[2]Base Datos'!$C$250,IF(F13=3,'[2]Base Datos'!$C$251,'[2]Base Datos'!$C$252)))),"")</f>
        <v xml:space="preserve">La información emitida por la Entidad cumple parcialmente con el objetivo de la pregunta. </v>
      </c>
      <c r="H13" s="341"/>
      <c r="I13" s="284"/>
      <c r="J13" s="173"/>
      <c r="K13" s="173"/>
      <c r="L13" s="173"/>
    </row>
    <row r="14" spans="1:36" s="141" customFormat="1" ht="15" customHeight="1">
      <c r="A14" s="174"/>
      <c r="B14" s="175"/>
      <c r="C14" s="175"/>
      <c r="D14" s="175"/>
      <c r="E14" s="175"/>
      <c r="F14" s="176"/>
      <c r="G14" s="177"/>
      <c r="H14" s="74"/>
      <c r="I14" s="74"/>
    </row>
    <row r="15" spans="1:36" s="141" customFormat="1" ht="252.75" customHeight="1">
      <c r="A15" s="178" t="s">
        <v>220</v>
      </c>
      <c r="B15" s="957" t="s">
        <v>732</v>
      </c>
      <c r="C15" s="958"/>
      <c r="D15" s="958"/>
      <c r="E15" s="959"/>
      <c r="F15" s="309">
        <v>4</v>
      </c>
      <c r="G15" s="329" t="str">
        <f>CONCATENATE(IF(F15="","",IF(F15=1,'[2]Base Datos'!$C$249,IF(F15=2,'[2]Base Datos'!$C$250,IF(F15=3,'[2]Base Datos'!$C$251,'[2]Base Datos'!$C$252)))),"")</f>
        <v xml:space="preserve">La información emitida por la Entidad no cumple con el objetivo de la pregunta. </v>
      </c>
      <c r="H15" s="341"/>
      <c r="I15" s="284"/>
    </row>
    <row r="16" spans="1:36" s="183" customFormat="1" ht="15" customHeight="1" thickBot="1">
      <c r="A16" s="179"/>
      <c r="B16" s="180"/>
      <c r="C16" s="180"/>
      <c r="D16" s="180"/>
      <c r="E16" s="180"/>
      <c r="F16" s="181"/>
      <c r="G16" s="182"/>
      <c r="H16" s="181"/>
      <c r="I16" s="181"/>
    </row>
    <row r="17" spans="1:40" s="141" customFormat="1" ht="45" customHeight="1">
      <c r="A17" s="940" t="s">
        <v>223</v>
      </c>
      <c r="B17" s="940"/>
      <c r="C17" s="940"/>
      <c r="D17" s="940"/>
      <c r="E17" s="940"/>
      <c r="F17" s="184"/>
      <c r="G17" s="184"/>
      <c r="H17" s="184"/>
      <c r="I17" s="184"/>
      <c r="J17" s="185"/>
      <c r="K17" s="185"/>
      <c r="L17" s="185"/>
      <c r="M17" s="185"/>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row>
    <row r="18" spans="1:40" s="148" customFormat="1" ht="15" customHeight="1">
      <c r="A18" s="145"/>
      <c r="B18" s="146"/>
      <c r="C18" s="146"/>
      <c r="D18" s="147"/>
      <c r="F18" s="171"/>
      <c r="G18" s="171"/>
      <c r="H18" s="171"/>
      <c r="I18" s="171"/>
    </row>
    <row r="19" spans="1:40" s="141" customFormat="1" ht="30" customHeight="1">
      <c r="A19" s="941" t="s">
        <v>646</v>
      </c>
      <c r="B19" s="942"/>
      <c r="C19" s="942"/>
      <c r="D19" s="942"/>
      <c r="E19" s="943"/>
      <c r="F19" s="74"/>
      <c r="G19" s="74"/>
      <c r="H19" s="74"/>
      <c r="I19" s="74"/>
    </row>
    <row r="20" spans="1:40" s="141" customFormat="1" ht="15" customHeight="1">
      <c r="A20" s="150"/>
      <c r="B20" s="151"/>
      <c r="C20" s="151"/>
      <c r="F20" s="74"/>
      <c r="G20" s="74"/>
      <c r="H20" s="74"/>
      <c r="I20" s="74"/>
    </row>
    <row r="21" spans="1:40" s="141" customFormat="1" ht="45" customHeight="1">
      <c r="A21" s="186" t="s">
        <v>218</v>
      </c>
      <c r="B21" s="187" t="s">
        <v>612</v>
      </c>
      <c r="C21" s="944" t="s">
        <v>613</v>
      </c>
      <c r="D21" s="944"/>
      <c r="E21" s="188" t="s">
        <v>18</v>
      </c>
      <c r="F21" s="948"/>
      <c r="G21" s="948"/>
      <c r="H21" s="948"/>
      <c r="I21" s="953"/>
      <c r="J21" s="158"/>
      <c r="K21" s="158"/>
      <c r="L21" s="158"/>
      <c r="M21" s="158"/>
      <c r="N21" s="158"/>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row>
    <row r="22" spans="1:40" s="141" customFormat="1" ht="49.5" customHeight="1">
      <c r="A22" s="161" t="s">
        <v>597</v>
      </c>
      <c r="B22" s="356">
        <v>65007.032774945379</v>
      </c>
      <c r="C22" s="961">
        <v>554816.97</v>
      </c>
      <c r="D22" s="962"/>
      <c r="E22" s="189">
        <f>IF(SUM(B22,C22)="",0,SUM(B22,C22))</f>
        <v>619824.00277494534</v>
      </c>
      <c r="F22" s="948"/>
      <c r="G22" s="948"/>
      <c r="H22" s="948"/>
      <c r="I22" s="954"/>
      <c r="J22" s="158"/>
      <c r="K22" s="159"/>
      <c r="L22" s="963"/>
      <c r="M22" s="963"/>
      <c r="N22" s="159"/>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row>
    <row r="23" spans="1:40" s="141" customFormat="1" ht="49.5" customHeight="1">
      <c r="A23" s="164" t="s">
        <v>222</v>
      </c>
      <c r="B23" s="357">
        <v>45193.252020573105</v>
      </c>
      <c r="C23" s="964">
        <v>381945.75</v>
      </c>
      <c r="D23" s="965"/>
      <c r="E23" s="190">
        <f>IF(SUM(B23,C23)="",0,SUM(B23,C23))</f>
        <v>427139.00202057313</v>
      </c>
      <c r="F23" s="948"/>
      <c r="G23" s="948"/>
      <c r="H23" s="948"/>
      <c r="I23" s="954"/>
      <c r="J23" s="191"/>
      <c r="K23" s="192"/>
      <c r="L23" s="966"/>
      <c r="M23" s="966"/>
      <c r="N23" s="193"/>
      <c r="O23" s="191"/>
      <c r="P23" s="191"/>
      <c r="Q23" s="191"/>
      <c r="R23" s="191"/>
      <c r="S23" s="191"/>
      <c r="T23" s="191"/>
      <c r="U23" s="191"/>
      <c r="V23" s="191"/>
      <c r="W23" s="191"/>
      <c r="X23" s="191"/>
      <c r="Y23" s="191"/>
      <c r="Z23" s="191"/>
      <c r="AA23" s="191"/>
      <c r="AB23" s="194"/>
      <c r="AC23" s="194"/>
      <c r="AD23" s="194"/>
      <c r="AE23" s="194"/>
      <c r="AF23" s="194"/>
      <c r="AG23" s="194"/>
      <c r="AH23" s="194"/>
      <c r="AI23" s="173"/>
      <c r="AJ23" s="173"/>
      <c r="AK23" s="173"/>
      <c r="AL23" s="173"/>
      <c r="AM23" s="173"/>
      <c r="AN23" s="173"/>
    </row>
    <row r="24" spans="1:40" s="141" customFormat="1" ht="49.5" customHeight="1">
      <c r="A24" s="161" t="s">
        <v>221</v>
      </c>
      <c r="B24" s="358">
        <v>0</v>
      </c>
      <c r="C24" s="967">
        <v>0</v>
      </c>
      <c r="D24" s="968"/>
      <c r="E24" s="195">
        <f>IF(SUM(B24,C24)="",0,SUM(B24,C24))</f>
        <v>0</v>
      </c>
      <c r="F24" s="948"/>
      <c r="G24" s="948"/>
      <c r="H24" s="948"/>
      <c r="I24" s="954"/>
      <c r="J24" s="158"/>
      <c r="K24" s="192"/>
      <c r="L24" s="966"/>
      <c r="M24" s="966"/>
      <c r="N24" s="193"/>
      <c r="O24" s="196"/>
      <c r="P24" s="196"/>
      <c r="Q24" s="196"/>
      <c r="R24" s="196"/>
      <c r="S24" s="196"/>
      <c r="T24" s="196"/>
      <c r="U24" s="196"/>
      <c r="V24" s="196"/>
      <c r="W24" s="196"/>
      <c r="X24" s="196"/>
      <c r="Y24" s="196"/>
      <c r="Z24" s="196"/>
      <c r="AA24" s="196"/>
      <c r="AB24" s="196"/>
      <c r="AC24" s="196"/>
      <c r="AD24" s="196"/>
      <c r="AE24" s="196"/>
      <c r="AF24" s="196"/>
      <c r="AG24" s="196"/>
      <c r="AH24" s="196"/>
      <c r="AI24" s="158"/>
      <c r="AJ24" s="173"/>
      <c r="AK24" s="173"/>
      <c r="AL24" s="173"/>
      <c r="AM24" s="173"/>
      <c r="AN24" s="173"/>
    </row>
    <row r="25" spans="1:40" s="141" customFormat="1" ht="49.5" customHeight="1">
      <c r="A25" s="165" t="s">
        <v>30</v>
      </c>
      <c r="B25" s="197">
        <f>IFERROR(B23/(B22+B24),"")</f>
        <v>0.69520558147965827</v>
      </c>
      <c r="C25" s="969">
        <f>IFERROR(C23/(C22+C24),"")</f>
        <v>0.68841756949143074</v>
      </c>
      <c r="D25" s="970" t="str">
        <f>IFERROR(D23/(D22+D24),"")</f>
        <v/>
      </c>
      <c r="E25" s="197">
        <f>IFERROR(E23/(E22+E24),"")</f>
        <v>0.6891294949990262</v>
      </c>
      <c r="F25" s="948"/>
      <c r="G25" s="948"/>
      <c r="H25" s="948"/>
      <c r="I25" s="955"/>
      <c r="J25" s="158"/>
      <c r="K25" s="198"/>
      <c r="L25" s="971"/>
      <c r="M25" s="971"/>
      <c r="N25" s="193"/>
      <c r="O25" s="196"/>
      <c r="P25" s="196"/>
      <c r="Q25" s="196"/>
      <c r="R25" s="196"/>
      <c r="S25" s="199"/>
      <c r="T25" s="199"/>
      <c r="U25" s="199"/>
      <c r="V25" s="199"/>
      <c r="W25" s="199"/>
      <c r="X25" s="199"/>
      <c r="Y25" s="199"/>
      <c r="Z25" s="199"/>
      <c r="AA25" s="199"/>
      <c r="AB25" s="199"/>
      <c r="AC25" s="199"/>
      <c r="AD25" s="200"/>
      <c r="AE25" s="200"/>
      <c r="AF25" s="200"/>
      <c r="AG25" s="200"/>
      <c r="AH25" s="200"/>
      <c r="AI25" s="158"/>
      <c r="AJ25" s="173"/>
      <c r="AK25" s="173"/>
      <c r="AL25" s="173"/>
      <c r="AM25" s="173"/>
      <c r="AN25" s="173"/>
    </row>
    <row r="26" spans="1:40" s="202" customFormat="1" ht="15" customHeight="1" thickBot="1">
      <c r="A26" s="201"/>
      <c r="F26" s="203"/>
      <c r="G26" s="203"/>
      <c r="H26" s="203"/>
      <c r="I26" s="203"/>
    </row>
    <row r="27" spans="1:40" s="141" customFormat="1" ht="45" customHeight="1">
      <c r="A27" s="989" t="s">
        <v>224</v>
      </c>
      <c r="B27" s="989"/>
      <c r="C27" s="989"/>
      <c r="D27" s="989"/>
      <c r="E27" s="989"/>
      <c r="F27" s="203"/>
      <c r="G27" s="203"/>
      <c r="H27" s="203"/>
      <c r="I27" s="203"/>
      <c r="J27" s="173"/>
      <c r="K27" s="204"/>
      <c r="L27" s="204"/>
      <c r="M27" s="196"/>
      <c r="N27" s="196"/>
      <c r="O27" s="196"/>
      <c r="P27" s="196"/>
      <c r="Q27" s="196"/>
      <c r="R27" s="196"/>
      <c r="S27" s="199"/>
      <c r="T27" s="199"/>
      <c r="U27" s="199"/>
      <c r="V27" s="199"/>
      <c r="W27" s="199"/>
      <c r="X27" s="199"/>
      <c r="Y27" s="199"/>
      <c r="Z27" s="199"/>
      <c r="AA27" s="199"/>
      <c r="AB27" s="199"/>
      <c r="AC27" s="199"/>
      <c r="AD27" s="200"/>
      <c r="AE27" s="200"/>
      <c r="AF27" s="200"/>
      <c r="AG27" s="200"/>
      <c r="AH27" s="200"/>
      <c r="AI27" s="158"/>
      <c r="AJ27" s="173"/>
      <c r="AK27" s="173"/>
      <c r="AL27" s="173"/>
      <c r="AM27" s="173"/>
      <c r="AN27" s="173"/>
    </row>
    <row r="28" spans="1:40" s="148" customFormat="1" ht="6.6" customHeight="1">
      <c r="A28" s="941"/>
      <c r="B28" s="942"/>
      <c r="C28" s="942"/>
      <c r="D28" s="942"/>
      <c r="E28" s="943"/>
      <c r="F28" s="171"/>
      <c r="G28" s="171"/>
      <c r="H28" s="171"/>
      <c r="I28" s="171"/>
    </row>
    <row r="29" spans="1:40" s="141" customFormat="1" ht="29.25" customHeight="1">
      <c r="A29" s="941" t="s">
        <v>225</v>
      </c>
      <c r="B29" s="942"/>
      <c r="C29" s="942"/>
      <c r="D29" s="942"/>
      <c r="E29" s="943"/>
      <c r="F29" s="74"/>
      <c r="G29" s="74"/>
      <c r="H29" s="74"/>
      <c r="I29" s="74"/>
    </row>
    <row r="30" spans="1:40" s="141" customFormat="1" ht="5.45" customHeight="1">
      <c r="A30" s="150"/>
      <c r="B30" s="151"/>
      <c r="C30" s="151"/>
      <c r="F30" s="74"/>
      <c r="G30" s="74"/>
      <c r="H30" s="74"/>
      <c r="I30" s="74"/>
    </row>
    <row r="31" spans="1:40" s="141" customFormat="1" ht="45" customHeight="1">
      <c r="A31" s="186" t="s">
        <v>218</v>
      </c>
      <c r="B31" s="990" t="s">
        <v>647</v>
      </c>
      <c r="C31" s="990"/>
      <c r="D31" s="990"/>
      <c r="E31" s="991"/>
      <c r="F31" s="983"/>
      <c r="G31" s="983"/>
      <c r="H31" s="983"/>
      <c r="I31" s="953"/>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73"/>
      <c r="AK31" s="173"/>
      <c r="AL31" s="173"/>
      <c r="AM31" s="173"/>
      <c r="AN31" s="173"/>
    </row>
    <row r="32" spans="1:40" s="141" customFormat="1" ht="51" customHeight="1">
      <c r="A32" s="161" t="s">
        <v>597</v>
      </c>
      <c r="B32" s="972">
        <v>293097.73</v>
      </c>
      <c r="C32" s="973"/>
      <c r="D32" s="973"/>
      <c r="E32" s="974"/>
      <c r="F32" s="983"/>
      <c r="G32" s="983"/>
      <c r="H32" s="983"/>
      <c r="I32" s="954"/>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row>
    <row r="33" spans="1:40" s="141" customFormat="1" ht="51" customHeight="1">
      <c r="A33" s="164" t="s">
        <v>222</v>
      </c>
      <c r="B33" s="975">
        <v>0</v>
      </c>
      <c r="C33" s="976"/>
      <c r="D33" s="976"/>
      <c r="E33" s="977"/>
      <c r="F33" s="983"/>
      <c r="G33" s="983"/>
      <c r="H33" s="983"/>
      <c r="I33" s="954"/>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row>
    <row r="34" spans="1:40" s="141" customFormat="1" ht="51" customHeight="1">
      <c r="A34" s="161" t="s">
        <v>221</v>
      </c>
      <c r="B34" s="978">
        <v>0</v>
      </c>
      <c r="C34" s="979"/>
      <c r="D34" s="979"/>
      <c r="E34" s="980"/>
      <c r="F34" s="983"/>
      <c r="G34" s="983"/>
      <c r="H34" s="983"/>
      <c r="I34" s="954"/>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row>
    <row r="35" spans="1:40" s="141" customFormat="1" ht="51" customHeight="1" thickBot="1">
      <c r="A35" s="164" t="s">
        <v>30</v>
      </c>
      <c r="B35" s="981">
        <f>IFERROR(B33/(B32+B34),"")</f>
        <v>0</v>
      </c>
      <c r="C35" s="982"/>
      <c r="D35" s="982"/>
      <c r="E35" s="982"/>
      <c r="F35" s="983"/>
      <c r="G35" s="983"/>
      <c r="H35" s="983"/>
      <c r="I35" s="955"/>
      <c r="J35" s="173"/>
      <c r="K35" s="196"/>
      <c r="L35" s="196"/>
      <c r="M35" s="196"/>
      <c r="N35" s="196"/>
      <c r="O35" s="196"/>
      <c r="P35" s="196"/>
      <c r="Q35" s="196"/>
      <c r="R35" s="196"/>
      <c r="S35" s="196"/>
      <c r="T35" s="196"/>
      <c r="U35" s="196"/>
      <c r="V35" s="196"/>
      <c r="W35" s="196"/>
      <c r="X35" s="196"/>
      <c r="Y35" s="196"/>
      <c r="Z35" s="196"/>
      <c r="AA35" s="158"/>
      <c r="AB35" s="173"/>
      <c r="AC35" s="173"/>
      <c r="AD35" s="173"/>
      <c r="AE35" s="173"/>
      <c r="AF35" s="173"/>
      <c r="AG35" s="173"/>
      <c r="AH35" s="173"/>
      <c r="AI35" s="173"/>
      <c r="AJ35" s="173"/>
      <c r="AK35" s="173"/>
      <c r="AL35" s="173"/>
      <c r="AM35" s="173"/>
      <c r="AN35" s="173"/>
    </row>
    <row r="36" spans="1:40" s="141" customFormat="1" ht="91.5" thickTop="1" thickBot="1">
      <c r="A36" s="984" t="s">
        <v>226</v>
      </c>
      <c r="B36" s="985"/>
      <c r="C36" s="985"/>
      <c r="D36" s="985"/>
      <c r="E36" s="986"/>
      <c r="F36" s="205"/>
      <c r="G36" s="206"/>
      <c r="H36" s="206"/>
      <c r="I36" s="206"/>
      <c r="J36" s="196"/>
      <c r="K36" s="196"/>
      <c r="L36" s="196"/>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row>
    <row r="37" spans="1:40" s="141" customFormat="1" ht="208.15" customHeight="1" thickTop="1" thickBot="1">
      <c r="A37" s="987" t="s">
        <v>227</v>
      </c>
      <c r="B37" s="988"/>
      <c r="C37" s="988"/>
      <c r="D37" s="988"/>
      <c r="E37" s="988"/>
      <c r="F37" s="207"/>
      <c r="G37" s="207"/>
      <c r="H37" s="330"/>
      <c r="I37" s="207"/>
      <c r="J37" s="208"/>
      <c r="K37" s="208"/>
      <c r="L37" s="208"/>
      <c r="M37" s="183"/>
      <c r="N37" s="183"/>
      <c r="O37" s="183"/>
      <c r="P37" s="183"/>
    </row>
    <row r="38" spans="1:40" s="141" customFormat="1" ht="26.25" hidden="1" thickTop="1">
      <c r="F38" s="74"/>
      <c r="G38" s="74"/>
      <c r="H38" s="74"/>
      <c r="I38" s="74"/>
    </row>
    <row r="39" spans="1:40" ht="26.25" thickTop="1">
      <c r="A39" s="141"/>
      <c r="B39" s="141"/>
      <c r="C39" s="141"/>
      <c r="D39" s="141"/>
      <c r="E39" s="141"/>
      <c r="F39" s="74"/>
      <c r="G39" s="74"/>
      <c r="H39" s="74"/>
      <c r="I39" s="74"/>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row>
  </sheetData>
  <sheetProtection password="ADB8" sheet="1" objects="1" scenarios="1" selectLockedCells="1"/>
  <protectedRanges>
    <protectedRange sqref="B7:E8" name="Rango6_1"/>
    <protectedRange sqref="E22" name="Rango4_1"/>
    <protectedRange sqref="H6:I9 H21:I25 H31:I35" name="Rango2_1"/>
    <protectedRange sqref="B13:E13 B32:E34 B22:D24 B15:E15 B7:D8" name="Rango1_1"/>
    <protectedRange sqref="E22:E24" name="Rango3_1"/>
    <protectedRange sqref="E22:E24" name="Rango5_1"/>
  </protectedRanges>
  <mergeCells count="43">
    <mergeCell ref="A36:E36"/>
    <mergeCell ref="A37:E37"/>
    <mergeCell ref="A27:E27"/>
    <mergeCell ref="A29:E29"/>
    <mergeCell ref="B31:E31"/>
    <mergeCell ref="A28:E28"/>
    <mergeCell ref="I31:I35"/>
    <mergeCell ref="B32:E32"/>
    <mergeCell ref="B33:E33"/>
    <mergeCell ref="B34:E34"/>
    <mergeCell ref="B35:E35"/>
    <mergeCell ref="F31:H31"/>
    <mergeCell ref="F32:G35"/>
    <mergeCell ref="H32:H35"/>
    <mergeCell ref="I21:I25"/>
    <mergeCell ref="C22:D22"/>
    <mergeCell ref="L22:M22"/>
    <mergeCell ref="C23:D23"/>
    <mergeCell ref="L23:M23"/>
    <mergeCell ref="C24:D24"/>
    <mergeCell ref="L24:M24"/>
    <mergeCell ref="C25:D25"/>
    <mergeCell ref="L25:M25"/>
    <mergeCell ref="F22:G25"/>
    <mergeCell ref="H22:H25"/>
    <mergeCell ref="I6:I9"/>
    <mergeCell ref="AF9:AJ9"/>
    <mergeCell ref="A11:E11"/>
    <mergeCell ref="B15:E15"/>
    <mergeCell ref="B13:E13"/>
    <mergeCell ref="A1:E1"/>
    <mergeCell ref="F1:H1"/>
    <mergeCell ref="A2:E2"/>
    <mergeCell ref="F2:G2"/>
    <mergeCell ref="A4:E4"/>
    <mergeCell ref="F4:G4"/>
    <mergeCell ref="A17:E17"/>
    <mergeCell ref="A19:E19"/>
    <mergeCell ref="C21:D21"/>
    <mergeCell ref="F6:H6"/>
    <mergeCell ref="F7:G9"/>
    <mergeCell ref="H7:H9"/>
    <mergeCell ref="F21:H21"/>
  </mergeCells>
  <conditionalFormatting sqref="F36">
    <cfRule type="cellIs" dxfId="26" priority="41" operator="equal">
      <formula>1</formula>
    </cfRule>
  </conditionalFormatting>
  <conditionalFormatting sqref="F13">
    <cfRule type="cellIs" dxfId="25" priority="12" operator="equal">
      <formula>4</formula>
    </cfRule>
    <cfRule type="cellIs" dxfId="24" priority="13" operator="equal">
      <formula>3</formula>
    </cfRule>
    <cfRule type="cellIs" dxfId="23" priority="14" operator="equal">
      <formula>2</formula>
    </cfRule>
    <cfRule type="cellIs" dxfId="22" priority="15" operator="equal">
      <formula>1</formula>
    </cfRule>
  </conditionalFormatting>
  <conditionalFormatting sqref="F15">
    <cfRule type="cellIs" dxfId="21" priority="8" operator="equal">
      <formula>4</formula>
    </cfRule>
    <cfRule type="cellIs" dxfId="20" priority="9" operator="equal">
      <formula>3</formula>
    </cfRule>
    <cfRule type="cellIs" dxfId="19" priority="10" operator="equal">
      <formula>2</formula>
    </cfRule>
    <cfRule type="cellIs" dxfId="18" priority="11" operator="equal">
      <formula>1</formula>
    </cfRule>
  </conditionalFormatting>
  <conditionalFormatting sqref="H7:H9 H13 B13:E13 B15:E15 H15 H22:H25 H32:H35">
    <cfRule type="cellIs" dxfId="17" priority="7" operator="equal">
      <formula>$H$5</formula>
    </cfRule>
  </conditionalFormatting>
  <conditionalFormatting sqref="A11">
    <cfRule type="cellIs" dxfId="16" priority="6" operator="equal">
      <formula>$H$5</formula>
    </cfRule>
  </conditionalFormatting>
  <conditionalFormatting sqref="A19">
    <cfRule type="cellIs" dxfId="15" priority="5" operator="equal">
      <formula>$H$5</formula>
    </cfRule>
  </conditionalFormatting>
  <conditionalFormatting sqref="A28:A29">
    <cfRule type="cellIs" dxfId="14" priority="4" operator="equal">
      <formula>$H$5</formula>
    </cfRule>
  </conditionalFormatting>
  <conditionalFormatting sqref="B7:D8">
    <cfRule type="cellIs" dxfId="13" priority="3" operator="equal">
      <formula>$H$5</formula>
    </cfRule>
  </conditionalFormatting>
  <conditionalFormatting sqref="B22:D24">
    <cfRule type="cellIs" dxfId="12" priority="2" operator="equal">
      <formula>$H$5</formula>
    </cfRule>
  </conditionalFormatting>
  <conditionalFormatting sqref="B32:E34">
    <cfRule type="cellIs" dxfId="11" priority="1" operator="equal">
      <formula>$H$5</formula>
    </cfRule>
  </conditionalFormatting>
  <dataValidations count="7">
    <dataValidation type="decimal" operator="greaterThanOrEqual" allowBlank="1" showInputMessage="1" showErrorMessage="1" error="Solo acepta números" sqref="AF9:AJ12">
      <formula1>0</formula1>
    </dataValidation>
    <dataValidation type="decimal" operator="greaterThanOrEqual" allowBlank="1" showInputMessage="1" showErrorMessage="1" error="Solo acepta números " sqref="K23:L24 S25:AC28">
      <formula1>0</formula1>
    </dataValidation>
    <dataValidation type="whole" operator="greaterThanOrEqual" allowBlank="1" showInputMessage="1" showErrorMessage="1" errorTitle="Error" error="Solo acepta números enteros" sqref="B10:E10 B25:E26">
      <formula1>0</formula1>
    </dataValidation>
    <dataValidation type="whole" operator="greaterThanOrEqual" allowBlank="1" showInputMessage="1" showErrorMessage="1" errorTitle="Error" error="Solo acepta números" sqref="B35:E35">
      <formula1>0</formula1>
    </dataValidation>
    <dataValidation type="decimal" allowBlank="1" showInputMessage="1" showErrorMessage="1" sqref="E7:E9 B9:D9">
      <formula1>0</formula1>
      <formula2>1000000000000</formula2>
    </dataValidation>
    <dataValidation type="decimal" allowBlank="1" showInputMessage="1" showErrorMessage="1" errorTitle="Error" error="Solo acepta números enteros" sqref="E22:E24">
      <formula1>0</formula1>
      <formula2>1000000</formula2>
    </dataValidation>
    <dataValidation type="decimal" allowBlank="1" showInputMessage="1" showErrorMessage="1" sqref="B32:E34 B7:D8 B22:D24">
      <formula1>0</formula1>
      <formula2>10000000000</formula2>
    </dataValidation>
  </dataValidations>
  <pageMargins left="0.7" right="0.7" top="0.75" bottom="0.75" header="0.3" footer="0.3"/>
  <pageSetup paperSize="9" scale="16"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F13 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M21"/>
  <sheetViews>
    <sheetView showGridLines="0" view="pageBreakPreview" topLeftCell="B1" zoomScaleNormal="40" zoomScaleSheetLayoutView="100" workbookViewId="0">
      <selection activeCell="G18" sqref="G18:J18"/>
    </sheetView>
  </sheetViews>
  <sheetFormatPr baseColWidth="10" defaultColWidth="12.28515625" defaultRowHeight="15"/>
  <cols>
    <col min="1" max="1" width="17.42578125" style="209" customWidth="1"/>
    <col min="2" max="2" width="43.85546875" style="209" customWidth="1"/>
    <col min="3" max="3" width="16.28515625" style="209" customWidth="1"/>
    <col min="4" max="4" width="18.85546875" style="209" bestFit="1" customWidth="1"/>
    <col min="5" max="5" width="18.5703125" style="209" customWidth="1"/>
    <col min="6" max="7" width="31.85546875" style="209" customWidth="1"/>
    <col min="8" max="10" width="12.28515625" style="209"/>
    <col min="11" max="11" width="18.5703125" style="209" customWidth="1"/>
    <col min="12" max="12" width="53.28515625" style="209" customWidth="1"/>
    <col min="13" max="13" width="75.7109375" style="209" customWidth="1"/>
    <col min="14" max="16384" width="12.28515625" style="209"/>
  </cols>
  <sheetData>
    <row r="1" spans="1:13" ht="35.450000000000003" customHeight="1" thickBot="1">
      <c r="A1" s="732" t="str">
        <f>CONCATENATE(Índice!A6)</f>
        <v>Zacatecas</v>
      </c>
      <c r="B1" s="733"/>
      <c r="C1" s="733"/>
      <c r="D1" s="733"/>
      <c r="E1" s="733"/>
      <c r="F1" s="733"/>
      <c r="G1" s="733"/>
      <c r="H1" s="733"/>
      <c r="I1" s="733"/>
      <c r="J1" s="734"/>
      <c r="K1" s="757" t="s">
        <v>0</v>
      </c>
      <c r="L1" s="758"/>
      <c r="M1" s="758"/>
    </row>
    <row r="2" spans="1:13" ht="30" customHeight="1">
      <c r="A2" s="996" t="s">
        <v>592</v>
      </c>
      <c r="B2" s="997"/>
      <c r="C2" s="997"/>
      <c r="D2" s="997"/>
      <c r="E2" s="997"/>
      <c r="F2" s="997"/>
      <c r="G2" s="997"/>
      <c r="H2" s="997"/>
      <c r="I2" s="997"/>
      <c r="J2" s="998"/>
      <c r="K2" s="539"/>
      <c r="L2" s="540"/>
      <c r="M2" s="63"/>
    </row>
    <row r="3" spans="1:13" ht="27" thickBot="1">
      <c r="A3" s="999" t="s">
        <v>228</v>
      </c>
      <c r="B3" s="1000"/>
      <c r="C3" s="1000"/>
      <c r="D3" s="1000"/>
      <c r="E3" s="1000"/>
      <c r="F3" s="1000"/>
      <c r="G3" s="1000"/>
      <c r="H3" s="1000"/>
      <c r="I3" s="1000"/>
      <c r="J3" s="1000"/>
      <c r="K3" s="1001" t="s">
        <v>2</v>
      </c>
      <c r="L3" s="1002"/>
      <c r="M3" s="66" t="s">
        <v>3</v>
      </c>
    </row>
    <row r="4" spans="1:13" ht="4.1500000000000004" customHeight="1">
      <c r="A4" s="992"/>
      <c r="B4" s="993"/>
      <c r="C4" s="993"/>
      <c r="D4" s="993"/>
      <c r="E4" s="993"/>
      <c r="F4" s="993"/>
      <c r="G4" s="993"/>
      <c r="H4" s="993"/>
      <c r="I4" s="993"/>
      <c r="J4" s="993"/>
      <c r="K4" s="210"/>
      <c r="L4" s="210"/>
      <c r="M4" s="210"/>
    </row>
    <row r="5" spans="1:13">
      <c r="A5" s="994" t="s">
        <v>229</v>
      </c>
      <c r="B5" s="995"/>
      <c r="C5" s="995"/>
      <c r="D5" s="995"/>
      <c r="E5" s="995"/>
      <c r="F5" s="995"/>
      <c r="G5" s="995"/>
      <c r="H5" s="995"/>
      <c r="I5" s="995"/>
      <c r="J5" s="995"/>
      <c r="K5" s="675"/>
      <c r="L5" s="675"/>
      <c r="M5" s="675"/>
    </row>
    <row r="6" spans="1:13" ht="82.9" customHeight="1">
      <c r="A6" s="7" t="s">
        <v>230</v>
      </c>
      <c r="B6" s="1007" t="s">
        <v>707</v>
      </c>
      <c r="C6" s="1008"/>
      <c r="D6" s="1008"/>
      <c r="E6" s="1008"/>
      <c r="F6" s="1008"/>
      <c r="G6" s="1008"/>
      <c r="H6" s="1008"/>
      <c r="I6" s="1008"/>
      <c r="J6" s="1009"/>
      <c r="K6" s="675"/>
      <c r="L6" s="675"/>
      <c r="M6" s="675"/>
    </row>
    <row r="7" spans="1:13" ht="85.9" customHeight="1">
      <c r="A7" s="211" t="s">
        <v>231</v>
      </c>
      <c r="B7" s="1007" t="s">
        <v>708</v>
      </c>
      <c r="C7" s="1008"/>
      <c r="D7" s="1008"/>
      <c r="E7" s="1008"/>
      <c r="F7" s="1008"/>
      <c r="G7" s="1008"/>
      <c r="H7" s="1008"/>
      <c r="I7" s="1008"/>
      <c r="J7" s="1009"/>
      <c r="K7" s="675"/>
      <c r="L7" s="675"/>
      <c r="M7" s="675"/>
    </row>
    <row r="8" spans="1:13" ht="80.45" customHeight="1">
      <c r="A8" s="7" t="s">
        <v>599</v>
      </c>
      <c r="B8" s="1007" t="s">
        <v>709</v>
      </c>
      <c r="C8" s="1008"/>
      <c r="D8" s="1008"/>
      <c r="E8" s="1008"/>
      <c r="F8" s="1008"/>
      <c r="G8" s="1008"/>
      <c r="H8" s="1008"/>
      <c r="I8" s="1008"/>
      <c r="J8" s="1009"/>
      <c r="K8" s="675"/>
      <c r="L8" s="675"/>
      <c r="M8" s="675"/>
    </row>
    <row r="9" spans="1:13" s="212" customFormat="1" ht="82.15" customHeight="1">
      <c r="A9" s="7" t="s">
        <v>232</v>
      </c>
      <c r="B9" s="1007" t="s">
        <v>710</v>
      </c>
      <c r="C9" s="1008"/>
      <c r="D9" s="1008"/>
      <c r="E9" s="1008"/>
      <c r="F9" s="1008"/>
      <c r="G9" s="1008"/>
      <c r="H9" s="1008"/>
      <c r="I9" s="1008"/>
      <c r="J9" s="1009"/>
      <c r="K9" s="675"/>
      <c r="L9" s="675"/>
      <c r="M9" s="675"/>
    </row>
    <row r="10" spans="1:13" ht="76.150000000000006" customHeight="1">
      <c r="A10" s="9" t="s">
        <v>600</v>
      </c>
      <c r="B10" s="1007" t="s">
        <v>711</v>
      </c>
      <c r="C10" s="1008"/>
      <c r="D10" s="1008"/>
      <c r="E10" s="1008"/>
      <c r="F10" s="1008"/>
      <c r="G10" s="1008"/>
      <c r="H10" s="1008"/>
      <c r="I10" s="1008"/>
      <c r="J10" s="1009"/>
      <c r="K10" s="675"/>
      <c r="L10" s="675"/>
      <c r="M10" s="675"/>
    </row>
    <row r="11" spans="1:13" ht="109.9" customHeight="1">
      <c r="A11" s="7" t="s">
        <v>26</v>
      </c>
      <c r="B11" s="1007" t="s">
        <v>712</v>
      </c>
      <c r="C11" s="1008"/>
      <c r="D11" s="1008"/>
      <c r="E11" s="1008"/>
      <c r="F11" s="1008"/>
      <c r="G11" s="1008"/>
      <c r="H11" s="1008"/>
      <c r="I11" s="1008"/>
      <c r="J11" s="1009"/>
      <c r="K11" s="675"/>
      <c r="L11" s="675"/>
      <c r="M11" s="675"/>
    </row>
    <row r="12" spans="1:13" ht="22.15" customHeight="1">
      <c r="A12" s="347" t="s">
        <v>233</v>
      </c>
      <c r="B12" s="346" t="s">
        <v>234</v>
      </c>
      <c r="C12" s="1003" t="s">
        <v>674</v>
      </c>
      <c r="D12" s="1004"/>
      <c r="E12" s="1004"/>
      <c r="F12" s="345" t="s">
        <v>235</v>
      </c>
      <c r="G12" s="213"/>
      <c r="H12" s="345" t="s">
        <v>236</v>
      </c>
      <c r="I12" s="1005" t="s">
        <v>675</v>
      </c>
      <c r="J12" s="1006"/>
      <c r="K12" s="675"/>
      <c r="L12" s="675"/>
      <c r="M12" s="675"/>
    </row>
    <row r="13" spans="1:13">
      <c r="A13" s="348"/>
      <c r="B13" s="348"/>
      <c r="C13" s="348"/>
      <c r="D13" s="348"/>
      <c r="E13" s="348"/>
      <c r="F13" s="348"/>
      <c r="G13" s="348"/>
      <c r="H13" s="348"/>
      <c r="I13" s="348"/>
      <c r="J13" s="348"/>
    </row>
    <row r="14" spans="1:13">
      <c r="A14" s="1010" t="s">
        <v>237</v>
      </c>
      <c r="B14" s="1011"/>
      <c r="C14" s="1011"/>
      <c r="D14" s="1011"/>
      <c r="E14" s="1011"/>
      <c r="F14" s="1011"/>
      <c r="G14" s="1011"/>
      <c r="H14" s="1011"/>
      <c r="I14" s="1011"/>
      <c r="J14" s="1012"/>
      <c r="K14" s="1013"/>
      <c r="L14" s="1014"/>
      <c r="M14" s="1014"/>
    </row>
    <row r="15" spans="1:13" s="214" customFormat="1">
      <c r="A15" s="1015" t="s">
        <v>238</v>
      </c>
      <c r="B15" s="1016"/>
      <c r="C15" s="1016"/>
      <c r="D15" s="1016"/>
      <c r="E15" s="1016"/>
      <c r="F15" s="1016"/>
      <c r="G15" s="1016" t="s">
        <v>603</v>
      </c>
      <c r="H15" s="1016"/>
      <c r="I15" s="1016"/>
      <c r="J15" s="1016"/>
      <c r="K15" s="1013"/>
      <c r="L15" s="1014"/>
      <c r="M15" s="1014"/>
    </row>
    <row r="16" spans="1:13" s="214" customFormat="1" ht="30">
      <c r="A16" s="277" t="s">
        <v>239</v>
      </c>
      <c r="B16" s="351" t="s">
        <v>240</v>
      </c>
      <c r="C16" s="351" t="s">
        <v>601</v>
      </c>
      <c r="D16" s="351" t="s">
        <v>241</v>
      </c>
      <c r="E16" s="352" t="s">
        <v>242</v>
      </c>
      <c r="F16" s="351" t="s">
        <v>602</v>
      </c>
      <c r="G16" s="1017"/>
      <c r="H16" s="1017"/>
      <c r="I16" s="1017"/>
      <c r="J16" s="1017"/>
      <c r="K16" s="1013"/>
      <c r="L16" s="1014"/>
      <c r="M16" s="1014"/>
    </row>
    <row r="17" spans="1:13" ht="76.900000000000006" customHeight="1">
      <c r="A17" s="276">
        <v>1</v>
      </c>
      <c r="B17" s="349" t="s">
        <v>676</v>
      </c>
      <c r="C17" s="350">
        <v>43192</v>
      </c>
      <c r="D17" s="350">
        <v>43455</v>
      </c>
      <c r="E17" s="349" t="s">
        <v>677</v>
      </c>
      <c r="F17" s="349" t="s">
        <v>678</v>
      </c>
      <c r="G17" s="1018" t="s">
        <v>679</v>
      </c>
      <c r="H17" s="1018"/>
      <c r="I17" s="1018"/>
      <c r="J17" s="1019"/>
      <c r="K17" s="1014"/>
      <c r="L17" s="1014"/>
      <c r="M17" s="1014"/>
    </row>
    <row r="18" spans="1:13" ht="77.45" customHeight="1">
      <c r="A18" s="278">
        <v>2</v>
      </c>
      <c r="B18" s="215" t="s">
        <v>680</v>
      </c>
      <c r="C18" s="350">
        <v>43192</v>
      </c>
      <c r="D18" s="350">
        <v>43455</v>
      </c>
      <c r="E18" s="349" t="s">
        <v>677</v>
      </c>
      <c r="F18" s="215" t="s">
        <v>681</v>
      </c>
      <c r="G18" s="1020" t="s">
        <v>682</v>
      </c>
      <c r="H18" s="1020"/>
      <c r="I18" s="1020"/>
      <c r="J18" s="1021"/>
      <c r="K18" s="1014"/>
      <c r="L18" s="1014"/>
      <c r="M18" s="1014"/>
    </row>
    <row r="19" spans="1:13" ht="76.900000000000006" customHeight="1">
      <c r="A19" s="278">
        <v>3</v>
      </c>
      <c r="B19" s="215"/>
      <c r="C19" s="216"/>
      <c r="D19" s="216"/>
      <c r="E19" s="215"/>
      <c r="F19" s="215"/>
      <c r="G19" s="1020"/>
      <c r="H19" s="1020"/>
      <c r="I19" s="1020"/>
      <c r="J19" s="1021"/>
      <c r="K19" s="1014"/>
      <c r="L19" s="1014"/>
      <c r="M19" s="1014"/>
    </row>
    <row r="21" spans="1:13">
      <c r="A21" s="5"/>
    </row>
  </sheetData>
  <sheetProtection password="ADB8" sheet="1" objects="1" scenarios="1" selectLockedCells="1"/>
  <mergeCells count="26">
    <mergeCell ref="B10:J10"/>
    <mergeCell ref="B11:J11"/>
    <mergeCell ref="A14:J14"/>
    <mergeCell ref="K14:L19"/>
    <mergeCell ref="M14:M19"/>
    <mergeCell ref="A15:F15"/>
    <mergeCell ref="G15:J16"/>
    <mergeCell ref="G17:J17"/>
    <mergeCell ref="G18:J18"/>
    <mergeCell ref="G19:J19"/>
    <mergeCell ref="A4:J4"/>
    <mergeCell ref="A5:J5"/>
    <mergeCell ref="K1:M1"/>
    <mergeCell ref="A2:J2"/>
    <mergeCell ref="K2:L2"/>
    <mergeCell ref="A3:J3"/>
    <mergeCell ref="K3:L3"/>
    <mergeCell ref="A1:J1"/>
    <mergeCell ref="K5:L12"/>
    <mergeCell ref="M5:M12"/>
    <mergeCell ref="C12:E12"/>
    <mergeCell ref="I12:J12"/>
    <mergeCell ref="B6:J6"/>
    <mergeCell ref="B7:J7"/>
    <mergeCell ref="B8:J8"/>
    <mergeCell ref="B9:J9"/>
  </mergeCells>
  <conditionalFormatting sqref="B19:G19">
    <cfRule type="cellIs" dxfId="10" priority="14" operator="equal">
      <formula>#REF!</formula>
    </cfRule>
  </conditionalFormatting>
  <conditionalFormatting sqref="G12 B19:J19">
    <cfRule type="cellIs" dxfId="9" priority="13" operator="equal">
      <formula>$K$2</formula>
    </cfRule>
  </conditionalFormatting>
  <conditionalFormatting sqref="C12:E12">
    <cfRule type="cellIs" dxfId="8" priority="8" operator="equal">
      <formula>#REF!</formula>
    </cfRule>
  </conditionalFormatting>
  <conditionalFormatting sqref="C12:E12">
    <cfRule type="cellIs" dxfId="7" priority="7" operator="equal">
      <formula>$K$2</formula>
    </cfRule>
  </conditionalFormatting>
  <conditionalFormatting sqref="I12">
    <cfRule type="cellIs" dxfId="6" priority="6" operator="equal">
      <formula>#REF!</formula>
    </cfRule>
  </conditionalFormatting>
  <conditionalFormatting sqref="I12:J12">
    <cfRule type="cellIs" dxfId="5" priority="5" operator="equal">
      <formula>$K$2</formula>
    </cfRule>
  </conditionalFormatting>
  <conditionalFormatting sqref="B17:G18">
    <cfRule type="cellIs" dxfId="4" priority="4" operator="equal">
      <formula>#REF!</formula>
    </cfRule>
  </conditionalFormatting>
  <conditionalFormatting sqref="B17:J18">
    <cfRule type="cellIs" dxfId="3" priority="3" operator="equal">
      <formula>$K$2</formula>
    </cfRule>
  </conditionalFormatting>
  <conditionalFormatting sqref="B6:J11">
    <cfRule type="cellIs" dxfId="2" priority="2" operator="equal">
      <formula>#REF!</formula>
    </cfRule>
  </conditionalFormatting>
  <conditionalFormatting sqref="B6:J11">
    <cfRule type="cellIs" dxfId="1" priority="1" operator="equal">
      <formula>$K$2</formula>
    </cfRule>
  </conditionalFormatting>
  <pageMargins left="0.7" right="0.7" top="0.75" bottom="0.75" header="0.3" footer="0.3"/>
  <pageSetup paperSize="9" scale="40" orientation="portrait" horizontalDpi="4294967294" verticalDpi="4294967294" r:id="rId1"/>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11"/>
  <sheetViews>
    <sheetView showGridLines="0" view="pageBreakPreview" topLeftCell="A7" zoomScale="90" zoomScaleNormal="30" zoomScaleSheetLayoutView="90" workbookViewId="0">
      <selection activeCell="A11" sqref="A11:O11"/>
    </sheetView>
  </sheetViews>
  <sheetFormatPr baseColWidth="10" defaultColWidth="12.28515625" defaultRowHeight="15"/>
  <cols>
    <col min="1" max="14" width="12.28515625" style="209"/>
    <col min="15" max="15" width="12.28515625" style="209" customWidth="1"/>
    <col min="16" max="16384" width="12.28515625" style="209"/>
  </cols>
  <sheetData>
    <row r="1" spans="1:15" ht="25.15" customHeight="1" thickBot="1">
      <c r="A1" s="732" t="str">
        <f>CONCATENATE(Índice!A6)</f>
        <v>Zacatecas</v>
      </c>
      <c r="B1" s="733"/>
      <c r="C1" s="733"/>
      <c r="D1" s="733"/>
      <c r="E1" s="733"/>
      <c r="F1" s="733"/>
      <c r="G1" s="733"/>
      <c r="H1" s="733"/>
      <c r="I1" s="733"/>
      <c r="J1" s="733"/>
      <c r="K1" s="733"/>
      <c r="L1" s="733"/>
      <c r="M1" s="733"/>
      <c r="N1" s="733"/>
      <c r="O1" s="734"/>
    </row>
    <row r="2" spans="1:15" ht="27.6" customHeight="1">
      <c r="A2" s="536" t="s">
        <v>593</v>
      </c>
      <c r="B2" s="537"/>
      <c r="C2" s="537"/>
      <c r="D2" s="537"/>
      <c r="E2" s="537"/>
      <c r="F2" s="537"/>
      <c r="G2" s="537"/>
      <c r="H2" s="537"/>
      <c r="I2" s="537"/>
      <c r="J2" s="537"/>
      <c r="K2" s="537"/>
      <c r="L2" s="537"/>
      <c r="M2" s="537"/>
      <c r="N2" s="537"/>
      <c r="O2" s="538"/>
    </row>
    <row r="3" spans="1:15" ht="25.15" customHeight="1">
      <c r="A3" s="217"/>
      <c r="B3" s="217"/>
      <c r="C3" s="217"/>
      <c r="D3" s="217"/>
      <c r="E3" s="217"/>
      <c r="F3" s="217"/>
      <c r="G3" s="217"/>
      <c r="H3" s="217"/>
      <c r="I3" s="217"/>
      <c r="J3" s="217"/>
      <c r="K3" s="217"/>
      <c r="L3" s="217"/>
      <c r="M3" s="217"/>
      <c r="N3" s="217"/>
      <c r="O3" s="217"/>
    </row>
    <row r="4" spans="1:15">
      <c r="A4" s="994" t="s">
        <v>243</v>
      </c>
      <c r="B4" s="995"/>
      <c r="C4" s="995"/>
      <c r="D4" s="995"/>
      <c r="E4" s="995"/>
      <c r="F4" s="995"/>
      <c r="G4" s="995"/>
      <c r="H4" s="995"/>
      <c r="I4" s="995"/>
      <c r="J4" s="995"/>
      <c r="K4" s="995"/>
      <c r="L4" s="995"/>
      <c r="M4" s="995"/>
      <c r="N4" s="995"/>
      <c r="O4" s="1025"/>
    </row>
    <row r="5" spans="1:15" ht="259.89999999999998" customHeight="1">
      <c r="A5" s="1022" t="s">
        <v>734</v>
      </c>
      <c r="B5" s="1023"/>
      <c r="C5" s="1023"/>
      <c r="D5" s="1023"/>
      <c r="E5" s="1023"/>
      <c r="F5" s="1023"/>
      <c r="G5" s="1023"/>
      <c r="H5" s="1023"/>
      <c r="I5" s="1023"/>
      <c r="J5" s="1023"/>
      <c r="K5" s="1023"/>
      <c r="L5" s="1023"/>
      <c r="M5" s="1023"/>
      <c r="N5" s="1023"/>
      <c r="O5" s="1024"/>
    </row>
    <row r="6" spans="1:15">
      <c r="A6" s="218"/>
      <c r="B6" s="218"/>
    </row>
    <row r="7" spans="1:15">
      <c r="A7" s="994" t="s">
        <v>244</v>
      </c>
      <c r="B7" s="995"/>
      <c r="C7" s="995"/>
      <c r="D7" s="995"/>
      <c r="E7" s="995"/>
      <c r="F7" s="995"/>
      <c r="G7" s="995"/>
      <c r="H7" s="995"/>
      <c r="I7" s="995"/>
      <c r="J7" s="995"/>
      <c r="K7" s="995"/>
      <c r="L7" s="995"/>
      <c r="M7" s="995"/>
      <c r="N7" s="995"/>
      <c r="O7" s="1025"/>
    </row>
    <row r="8" spans="1:15" ht="262.14999999999998" customHeight="1">
      <c r="A8" s="1022" t="s">
        <v>733</v>
      </c>
      <c r="B8" s="1023"/>
      <c r="C8" s="1023"/>
      <c r="D8" s="1023"/>
      <c r="E8" s="1023"/>
      <c r="F8" s="1023"/>
      <c r="G8" s="1023"/>
      <c r="H8" s="1023"/>
      <c r="I8" s="1023"/>
      <c r="J8" s="1023"/>
      <c r="K8" s="1023"/>
      <c r="L8" s="1023"/>
      <c r="M8" s="1023"/>
      <c r="N8" s="1023"/>
      <c r="O8" s="1024"/>
    </row>
    <row r="10" spans="1:15">
      <c r="A10" s="994" t="s">
        <v>245</v>
      </c>
      <c r="B10" s="995"/>
      <c r="C10" s="995"/>
      <c r="D10" s="995"/>
      <c r="E10" s="995"/>
      <c r="F10" s="995"/>
      <c r="G10" s="995"/>
      <c r="H10" s="995"/>
      <c r="I10" s="995"/>
      <c r="J10" s="995"/>
      <c r="K10" s="995"/>
      <c r="L10" s="995"/>
      <c r="M10" s="995"/>
      <c r="N10" s="995"/>
      <c r="O10" s="1025"/>
    </row>
    <row r="11" spans="1:15" ht="261" customHeight="1">
      <c r="A11" s="1022" t="s">
        <v>736</v>
      </c>
      <c r="B11" s="1023"/>
      <c r="C11" s="1023"/>
      <c r="D11" s="1023"/>
      <c r="E11" s="1023"/>
      <c r="F11" s="1023"/>
      <c r="G11" s="1023"/>
      <c r="H11" s="1023"/>
      <c r="I11" s="1023"/>
      <c r="J11" s="1023"/>
      <c r="K11" s="1023"/>
      <c r="L11" s="1023"/>
      <c r="M11" s="1023"/>
      <c r="N11" s="1023"/>
      <c r="O11" s="1024"/>
    </row>
  </sheetData>
  <sheetProtection password="ADB8" sheet="1" objects="1" scenarios="1" selectLockedCells="1"/>
  <mergeCells count="8">
    <mergeCell ref="A11:O11"/>
    <mergeCell ref="A4:O4"/>
    <mergeCell ref="A5:O5"/>
    <mergeCell ref="A1:O1"/>
    <mergeCell ref="A2:O2"/>
    <mergeCell ref="A7:O7"/>
    <mergeCell ref="A8:O8"/>
    <mergeCell ref="A10:O10"/>
  </mergeCells>
  <conditionalFormatting sqref="A11:O11 A8:O8 A5:O5">
    <cfRule type="cellIs" dxfId="0" priority="1" operator="equal">
      <formula>$P$1</formula>
    </cfRule>
  </conditionalFormatting>
  <pageMargins left="0.7" right="0.7" top="0.75" bottom="0.75" header="0.3" footer="0.3"/>
  <pageSetup paperSize="9" scale="47"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257"/>
  <sheetViews>
    <sheetView workbookViewId="0">
      <selection activeCell="X13" sqref="X13"/>
    </sheetView>
  </sheetViews>
  <sheetFormatPr baseColWidth="10" defaultColWidth="11.28515625" defaultRowHeight="12.75"/>
  <cols>
    <col min="1" max="1" width="3.7109375" style="223" customWidth="1"/>
    <col min="2" max="5" width="11.28515625" style="223"/>
    <col min="6" max="6" width="13.42578125" style="227" customWidth="1"/>
    <col min="7" max="16384" width="11.28515625" style="223"/>
  </cols>
  <sheetData>
    <row r="1" spans="1:21" ht="13.5" thickBot="1">
      <c r="A1" s="219"/>
      <c r="B1" s="220" t="s">
        <v>246</v>
      </c>
      <c r="C1" s="221"/>
      <c r="D1" s="222"/>
      <c r="F1" s="224" t="s">
        <v>247</v>
      </c>
      <c r="G1" s="221"/>
      <c r="H1" s="221"/>
      <c r="I1" s="221"/>
      <c r="J1" s="221"/>
      <c r="K1" s="222"/>
    </row>
    <row r="2" spans="1:21" ht="13.9" customHeight="1">
      <c r="A2" s="225">
        <v>1</v>
      </c>
      <c r="B2" s="226" t="s">
        <v>248</v>
      </c>
      <c r="C2" s="227"/>
      <c r="D2" s="228"/>
      <c r="F2" s="229" t="s">
        <v>249</v>
      </c>
      <c r="G2" s="230"/>
      <c r="H2" s="227"/>
      <c r="I2" s="227"/>
      <c r="J2" s="227"/>
      <c r="K2" s="228"/>
      <c r="N2" s="1026" t="s">
        <v>250</v>
      </c>
      <c r="O2" s="1028" t="s">
        <v>251</v>
      </c>
      <c r="S2" s="231" t="s">
        <v>252</v>
      </c>
    </row>
    <row r="3" spans="1:21" ht="17.45" customHeight="1">
      <c r="A3" s="225">
        <v>2</v>
      </c>
      <c r="B3" s="226" t="s">
        <v>253</v>
      </c>
      <c r="C3" s="227"/>
      <c r="D3" s="228"/>
      <c r="F3" s="229" t="s">
        <v>254</v>
      </c>
      <c r="G3" s="230"/>
      <c r="H3" s="227"/>
      <c r="I3" s="227"/>
      <c r="J3" s="227"/>
      <c r="K3" s="228"/>
      <c r="N3" s="1027"/>
      <c r="O3" s="1029"/>
      <c r="S3" s="232">
        <v>1</v>
      </c>
    </row>
    <row r="4" spans="1:21">
      <c r="A4" s="225">
        <v>3</v>
      </c>
      <c r="B4" s="226" t="s">
        <v>255</v>
      </c>
      <c r="C4" s="227"/>
      <c r="D4" s="228"/>
      <c r="F4" s="229" t="s">
        <v>256</v>
      </c>
      <c r="G4" s="230"/>
      <c r="H4" s="227"/>
      <c r="I4" s="227"/>
      <c r="J4" s="227"/>
      <c r="K4" s="228"/>
      <c r="N4" s="233" t="s">
        <v>257</v>
      </c>
      <c r="O4" s="234" t="s">
        <v>258</v>
      </c>
      <c r="S4" s="232">
        <v>2</v>
      </c>
      <c r="U4" s="223" t="s">
        <v>615</v>
      </c>
    </row>
    <row r="5" spans="1:21" ht="13.5" thickBot="1">
      <c r="A5" s="225">
        <v>4</v>
      </c>
      <c r="B5" s="226" t="s">
        <v>259</v>
      </c>
      <c r="C5" s="227"/>
      <c r="D5" s="228"/>
      <c r="F5" s="229" t="s">
        <v>260</v>
      </c>
      <c r="G5" s="230"/>
      <c r="H5" s="227"/>
      <c r="I5" s="227"/>
      <c r="J5" s="227"/>
      <c r="K5" s="228"/>
      <c r="N5" s="235" t="s">
        <v>261</v>
      </c>
      <c r="O5" s="236" t="s">
        <v>262</v>
      </c>
      <c r="S5" s="232">
        <v>3</v>
      </c>
      <c r="U5" s="223" t="s">
        <v>616</v>
      </c>
    </row>
    <row r="6" spans="1:21">
      <c r="A6" s="225">
        <v>5</v>
      </c>
      <c r="B6" s="226" t="s">
        <v>263</v>
      </c>
      <c r="C6" s="227"/>
      <c r="D6" s="228"/>
      <c r="F6" s="229" t="s">
        <v>264</v>
      </c>
      <c r="G6" s="230"/>
      <c r="H6" s="227"/>
      <c r="I6" s="227"/>
      <c r="J6" s="227"/>
      <c r="K6" s="228"/>
      <c r="S6" s="232">
        <v>4</v>
      </c>
      <c r="U6" s="223" t="s">
        <v>617</v>
      </c>
    </row>
    <row r="7" spans="1:21">
      <c r="A7" s="225">
        <v>6</v>
      </c>
      <c r="B7" s="226" t="s">
        <v>265</v>
      </c>
      <c r="C7" s="227"/>
      <c r="D7" s="228"/>
      <c r="F7" s="229" t="s">
        <v>266</v>
      </c>
      <c r="G7" s="230"/>
      <c r="H7" s="227"/>
      <c r="I7" s="227"/>
      <c r="J7" s="227"/>
      <c r="K7" s="228"/>
      <c r="S7" s="232">
        <v>5</v>
      </c>
      <c r="U7" s="223" t="s">
        <v>618</v>
      </c>
    </row>
    <row r="8" spans="1:21">
      <c r="A8" s="225">
        <v>7</v>
      </c>
      <c r="B8" s="226" t="s">
        <v>267</v>
      </c>
      <c r="C8" s="227"/>
      <c r="D8" s="228"/>
      <c r="F8" s="229" t="s">
        <v>268</v>
      </c>
      <c r="G8" s="230"/>
      <c r="H8" s="227"/>
      <c r="I8" s="227"/>
      <c r="J8" s="227"/>
      <c r="K8" s="228"/>
      <c r="S8" s="232">
        <v>6</v>
      </c>
    </row>
    <row r="9" spans="1:21">
      <c r="A9" s="225">
        <v>8</v>
      </c>
      <c r="B9" s="226" t="s">
        <v>269</v>
      </c>
      <c r="C9" s="227"/>
      <c r="D9" s="228"/>
      <c r="F9" s="229" t="s">
        <v>270</v>
      </c>
      <c r="G9" s="230"/>
      <c r="H9" s="227"/>
      <c r="I9" s="227"/>
      <c r="J9" s="227"/>
      <c r="K9" s="228"/>
      <c r="S9" s="232">
        <v>7</v>
      </c>
    </row>
    <row r="10" spans="1:21" ht="15">
      <c r="A10" s="225">
        <v>9</v>
      </c>
      <c r="B10" s="226" t="s">
        <v>271</v>
      </c>
      <c r="C10" s="227"/>
      <c r="D10" s="228"/>
      <c r="F10" s="229" t="s">
        <v>272</v>
      </c>
      <c r="G10" s="230"/>
      <c r="H10" s="227"/>
      <c r="I10" s="227"/>
      <c r="J10" s="227"/>
      <c r="K10" s="228"/>
      <c r="S10" s="232">
        <v>8</v>
      </c>
      <c r="U10" s="237" t="s">
        <v>248</v>
      </c>
    </row>
    <row r="11" spans="1:21" ht="15">
      <c r="A11" s="225">
        <v>10</v>
      </c>
      <c r="B11" s="226" t="s">
        <v>273</v>
      </c>
      <c r="C11" s="227"/>
      <c r="D11" s="228"/>
      <c r="F11" s="229" t="s">
        <v>274</v>
      </c>
      <c r="G11" s="230"/>
      <c r="H11" s="227"/>
      <c r="I11" s="227"/>
      <c r="J11" s="227"/>
      <c r="K11" s="228"/>
      <c r="S11" s="232">
        <v>9</v>
      </c>
      <c r="U11" s="238" t="s">
        <v>253</v>
      </c>
    </row>
    <row r="12" spans="1:21" ht="15">
      <c r="A12" s="225">
        <v>11</v>
      </c>
      <c r="B12" s="226" t="s">
        <v>275</v>
      </c>
      <c r="C12" s="227"/>
      <c r="D12" s="228"/>
      <c r="F12" s="229" t="s">
        <v>276</v>
      </c>
      <c r="G12" s="230"/>
      <c r="H12" s="227"/>
      <c r="I12" s="227"/>
      <c r="J12" s="227"/>
      <c r="K12" s="228"/>
      <c r="S12" s="232">
        <v>10</v>
      </c>
      <c r="U12" s="238" t="s">
        <v>255</v>
      </c>
    </row>
    <row r="13" spans="1:21" ht="15">
      <c r="A13" s="225">
        <v>12</v>
      </c>
      <c r="B13" s="226" t="s">
        <v>277</v>
      </c>
      <c r="C13" s="227"/>
      <c r="D13" s="228"/>
      <c r="F13" s="229" t="s">
        <v>278</v>
      </c>
      <c r="G13" s="230"/>
      <c r="H13" s="227"/>
      <c r="I13" s="227"/>
      <c r="J13" s="227"/>
      <c r="K13" s="228"/>
      <c r="S13" s="232">
        <v>11</v>
      </c>
      <c r="U13" s="238" t="s">
        <v>259</v>
      </c>
    </row>
    <row r="14" spans="1:21" ht="15">
      <c r="A14" s="225">
        <v>13</v>
      </c>
      <c r="B14" s="226" t="s">
        <v>279</v>
      </c>
      <c r="C14" s="227"/>
      <c r="D14" s="228"/>
      <c r="F14" s="229" t="s">
        <v>280</v>
      </c>
      <c r="G14" s="230"/>
      <c r="H14" s="227"/>
      <c r="I14" s="227"/>
      <c r="J14" s="227"/>
      <c r="K14" s="228"/>
      <c r="S14" s="232">
        <v>12</v>
      </c>
      <c r="U14" s="238" t="s">
        <v>263</v>
      </c>
    </row>
    <row r="15" spans="1:21" ht="15">
      <c r="A15" s="225">
        <v>14</v>
      </c>
      <c r="B15" s="226" t="s">
        <v>281</v>
      </c>
      <c r="C15" s="227"/>
      <c r="D15" s="228"/>
      <c r="F15" s="229" t="s">
        <v>282</v>
      </c>
      <c r="G15" s="230"/>
      <c r="H15" s="227"/>
      <c r="I15" s="227"/>
      <c r="J15" s="227"/>
      <c r="K15" s="228"/>
      <c r="S15" s="232">
        <v>13</v>
      </c>
      <c r="U15" s="238" t="s">
        <v>265</v>
      </c>
    </row>
    <row r="16" spans="1:21" ht="15">
      <c r="A16" s="225">
        <v>15</v>
      </c>
      <c r="B16" s="226" t="s">
        <v>283</v>
      </c>
      <c r="C16" s="227"/>
      <c r="D16" s="228"/>
      <c r="F16" s="229" t="s">
        <v>284</v>
      </c>
      <c r="G16" s="230"/>
      <c r="H16" s="227"/>
      <c r="I16" s="227"/>
      <c r="J16" s="227"/>
      <c r="K16" s="228"/>
      <c r="S16" s="232">
        <v>14</v>
      </c>
      <c r="U16" s="238" t="s">
        <v>267</v>
      </c>
    </row>
    <row r="17" spans="1:21" ht="15">
      <c r="A17" s="225">
        <v>16</v>
      </c>
      <c r="B17" s="226" t="s">
        <v>285</v>
      </c>
      <c r="C17" s="227"/>
      <c r="D17" s="228"/>
      <c r="F17" s="229" t="s">
        <v>286</v>
      </c>
      <c r="G17" s="230"/>
      <c r="H17" s="227"/>
      <c r="I17" s="227"/>
      <c r="J17" s="227"/>
      <c r="K17" s="228"/>
      <c r="S17" s="232">
        <v>15</v>
      </c>
      <c r="U17" s="238" t="s">
        <v>269</v>
      </c>
    </row>
    <row r="18" spans="1:21" ht="15">
      <c r="A18" s="225">
        <v>17</v>
      </c>
      <c r="B18" s="226" t="s">
        <v>287</v>
      </c>
      <c r="C18" s="227"/>
      <c r="D18" s="228"/>
      <c r="F18" s="229" t="s">
        <v>288</v>
      </c>
      <c r="G18" s="230"/>
      <c r="H18" s="227"/>
      <c r="I18" s="227"/>
      <c r="J18" s="227"/>
      <c r="K18" s="228"/>
      <c r="S18" s="232">
        <v>16</v>
      </c>
      <c r="U18" s="238" t="s">
        <v>271</v>
      </c>
    </row>
    <row r="19" spans="1:21" ht="15.75" thickBot="1">
      <c r="A19" s="225">
        <v>18</v>
      </c>
      <c r="B19" s="226" t="s">
        <v>289</v>
      </c>
      <c r="C19" s="227"/>
      <c r="D19" s="228"/>
      <c r="F19" s="239" t="s">
        <v>567</v>
      </c>
      <c r="G19" s="240"/>
      <c r="H19" s="241"/>
      <c r="I19" s="241"/>
      <c r="J19" s="241"/>
      <c r="K19" s="242"/>
      <c r="S19" s="232">
        <v>17</v>
      </c>
      <c r="U19" s="238" t="s">
        <v>273</v>
      </c>
    </row>
    <row r="20" spans="1:21" ht="15">
      <c r="A20" s="225">
        <v>19</v>
      </c>
      <c r="B20" s="226" t="s">
        <v>290</v>
      </c>
      <c r="C20" s="227"/>
      <c r="D20" s="228"/>
      <c r="F20" s="224" t="s">
        <v>291</v>
      </c>
      <c r="G20" s="243"/>
      <c r="H20" s="221"/>
      <c r="I20" s="221"/>
      <c r="J20" s="221"/>
      <c r="K20" s="222"/>
      <c r="S20" s="232">
        <v>18</v>
      </c>
      <c r="U20" s="238" t="s">
        <v>275</v>
      </c>
    </row>
    <row r="21" spans="1:21" ht="15">
      <c r="A21" s="225">
        <v>20</v>
      </c>
      <c r="B21" s="226" t="s">
        <v>292</v>
      </c>
      <c r="C21" s="227"/>
      <c r="D21" s="228"/>
      <c r="F21" s="229" t="s">
        <v>293</v>
      </c>
      <c r="G21" s="230"/>
      <c r="H21" s="227"/>
      <c r="I21" s="227"/>
      <c r="J21" s="227"/>
      <c r="K21" s="228"/>
      <c r="S21" s="232">
        <v>19</v>
      </c>
      <c r="U21" s="238" t="s">
        <v>277</v>
      </c>
    </row>
    <row r="22" spans="1:21" ht="15">
      <c r="A22" s="225">
        <v>21</v>
      </c>
      <c r="B22" s="226" t="s">
        <v>294</v>
      </c>
      <c r="C22" s="227"/>
      <c r="D22" s="228"/>
      <c r="F22" s="229" t="s">
        <v>295</v>
      </c>
      <c r="G22" s="230"/>
      <c r="H22" s="227"/>
      <c r="I22" s="227"/>
      <c r="J22" s="227"/>
      <c r="K22" s="228"/>
      <c r="S22" s="232">
        <v>20</v>
      </c>
      <c r="U22" s="238" t="s">
        <v>279</v>
      </c>
    </row>
    <row r="23" spans="1:21" ht="15">
      <c r="A23" s="225">
        <v>22</v>
      </c>
      <c r="B23" s="226" t="s">
        <v>296</v>
      </c>
      <c r="C23" s="227"/>
      <c r="D23" s="228"/>
      <c r="F23" s="229" t="s">
        <v>297</v>
      </c>
      <c r="G23" s="230"/>
      <c r="H23" s="227"/>
      <c r="I23" s="227"/>
      <c r="J23" s="227"/>
      <c r="K23" s="228"/>
      <c r="S23" s="232">
        <v>21</v>
      </c>
      <c r="U23" s="238" t="s">
        <v>281</v>
      </c>
    </row>
    <row r="24" spans="1:21" ht="15">
      <c r="A24" s="225">
        <v>23</v>
      </c>
      <c r="B24" s="226" t="s">
        <v>298</v>
      </c>
      <c r="C24" s="227"/>
      <c r="D24" s="228"/>
      <c r="F24" s="229" t="s">
        <v>299</v>
      </c>
      <c r="G24" s="230"/>
      <c r="H24" s="227"/>
      <c r="I24" s="227"/>
      <c r="J24" s="227"/>
      <c r="K24" s="228"/>
      <c r="S24" s="232">
        <v>22</v>
      </c>
      <c r="U24" s="238" t="s">
        <v>283</v>
      </c>
    </row>
    <row r="25" spans="1:21" ht="15">
      <c r="A25" s="225">
        <v>24</v>
      </c>
      <c r="B25" s="226" t="s">
        <v>300</v>
      </c>
      <c r="C25" s="227"/>
      <c r="D25" s="228"/>
      <c r="F25" s="229" t="s">
        <v>301</v>
      </c>
      <c r="G25" s="230"/>
      <c r="H25" s="227"/>
      <c r="I25" s="227"/>
      <c r="J25" s="227"/>
      <c r="K25" s="228"/>
      <c r="S25" s="232">
        <v>23</v>
      </c>
      <c r="U25" s="238" t="s">
        <v>285</v>
      </c>
    </row>
    <row r="26" spans="1:21" ht="15">
      <c r="A26" s="225">
        <v>25</v>
      </c>
      <c r="B26" s="226" t="s">
        <v>302</v>
      </c>
      <c r="C26" s="227"/>
      <c r="D26" s="228"/>
      <c r="F26" s="229" t="s">
        <v>303</v>
      </c>
      <c r="G26" s="230"/>
      <c r="H26" s="227"/>
      <c r="I26" s="227"/>
      <c r="J26" s="227"/>
      <c r="K26" s="228"/>
      <c r="S26" s="232">
        <v>24</v>
      </c>
      <c r="U26" s="238" t="s">
        <v>287</v>
      </c>
    </row>
    <row r="27" spans="1:21" ht="15">
      <c r="A27" s="225">
        <v>26</v>
      </c>
      <c r="B27" s="226" t="s">
        <v>304</v>
      </c>
      <c r="C27" s="227"/>
      <c r="D27" s="228"/>
      <c r="F27" s="229" t="s">
        <v>305</v>
      </c>
      <c r="G27" s="230"/>
      <c r="H27" s="227"/>
      <c r="I27" s="227"/>
      <c r="J27" s="227"/>
      <c r="K27" s="228"/>
      <c r="S27" s="232">
        <v>25</v>
      </c>
      <c r="U27" s="238" t="s">
        <v>289</v>
      </c>
    </row>
    <row r="28" spans="1:21" ht="15">
      <c r="A28" s="225">
        <v>27</v>
      </c>
      <c r="B28" s="226" t="s">
        <v>306</v>
      </c>
      <c r="C28" s="227"/>
      <c r="D28" s="228"/>
      <c r="F28" s="229" t="s">
        <v>307</v>
      </c>
      <c r="G28" s="230"/>
      <c r="H28" s="227"/>
      <c r="I28" s="227"/>
      <c r="J28" s="227"/>
      <c r="K28" s="228"/>
      <c r="S28" s="232">
        <v>26</v>
      </c>
      <c r="U28" s="238" t="s">
        <v>290</v>
      </c>
    </row>
    <row r="29" spans="1:21" ht="15">
      <c r="A29" s="225">
        <v>28</v>
      </c>
      <c r="B29" s="226" t="s">
        <v>308</v>
      </c>
      <c r="C29" s="227"/>
      <c r="D29" s="228"/>
      <c r="F29" s="229" t="s">
        <v>309</v>
      </c>
      <c r="G29" s="230"/>
      <c r="H29" s="227"/>
      <c r="I29" s="227"/>
      <c r="J29" s="227"/>
      <c r="K29" s="228"/>
      <c r="S29" s="232">
        <v>27</v>
      </c>
      <c r="U29" s="238" t="s">
        <v>292</v>
      </c>
    </row>
    <row r="30" spans="1:21" ht="15">
      <c r="A30" s="225">
        <v>29</v>
      </c>
      <c r="B30" s="226" t="s">
        <v>310</v>
      </c>
      <c r="C30" s="227"/>
      <c r="D30" s="228"/>
      <c r="F30" s="229" t="s">
        <v>311</v>
      </c>
      <c r="G30" s="230"/>
      <c r="H30" s="227"/>
      <c r="I30" s="227"/>
      <c r="J30" s="227"/>
      <c r="K30" s="228"/>
      <c r="S30" s="232">
        <v>28</v>
      </c>
      <c r="U30" s="238" t="s">
        <v>294</v>
      </c>
    </row>
    <row r="31" spans="1:21" ht="15">
      <c r="A31" s="225">
        <v>30</v>
      </c>
      <c r="B31" s="226" t="s">
        <v>312</v>
      </c>
      <c r="C31" s="227"/>
      <c r="D31" s="228"/>
      <c r="F31" s="229" t="s">
        <v>313</v>
      </c>
      <c r="G31" s="230"/>
      <c r="H31" s="227"/>
      <c r="I31" s="227"/>
      <c r="J31" s="227"/>
      <c r="K31" s="228"/>
      <c r="S31" s="232">
        <v>29</v>
      </c>
      <c r="U31" s="238" t="s">
        <v>296</v>
      </c>
    </row>
    <row r="32" spans="1:21" ht="15">
      <c r="A32" s="225">
        <v>31</v>
      </c>
      <c r="B32" s="226" t="s">
        <v>314</v>
      </c>
      <c r="C32" s="227"/>
      <c r="D32" s="228"/>
      <c r="F32" s="229" t="s">
        <v>315</v>
      </c>
      <c r="G32" s="230"/>
      <c r="H32" s="227"/>
      <c r="I32" s="227"/>
      <c r="J32" s="227"/>
      <c r="K32" s="228"/>
      <c r="S32" s="232">
        <v>30</v>
      </c>
      <c r="U32" s="238" t="s">
        <v>298</v>
      </c>
    </row>
    <row r="33" spans="1:21" ht="15">
      <c r="A33" s="225">
        <v>32</v>
      </c>
      <c r="B33" s="226" t="s">
        <v>316</v>
      </c>
      <c r="C33" s="227"/>
      <c r="D33" s="228"/>
      <c r="F33" s="229" t="s">
        <v>317</v>
      </c>
      <c r="G33" s="230"/>
      <c r="H33" s="227"/>
      <c r="I33" s="227"/>
      <c r="J33" s="227"/>
      <c r="K33" s="228"/>
      <c r="S33" s="232">
        <v>31</v>
      </c>
      <c r="U33" s="238" t="s">
        <v>300</v>
      </c>
    </row>
    <row r="34" spans="1:21" ht="15.75" thickBot="1">
      <c r="A34" s="244"/>
      <c r="B34" s="241"/>
      <c r="C34" s="241"/>
      <c r="D34" s="242"/>
      <c r="F34" s="229" t="s">
        <v>318</v>
      </c>
      <c r="G34" s="230"/>
      <c r="H34" s="227"/>
      <c r="I34" s="227"/>
      <c r="J34" s="227"/>
      <c r="K34" s="228"/>
      <c r="S34" s="232">
        <v>32</v>
      </c>
      <c r="U34" s="238" t="s">
        <v>302</v>
      </c>
    </row>
    <row r="35" spans="1:21" ht="15">
      <c r="F35" s="229" t="s">
        <v>319</v>
      </c>
      <c r="G35" s="230"/>
      <c r="H35" s="227"/>
      <c r="I35" s="227"/>
      <c r="J35" s="227"/>
      <c r="K35" s="228"/>
      <c r="S35" s="232">
        <v>33</v>
      </c>
      <c r="U35" s="238" t="s">
        <v>320</v>
      </c>
    </row>
    <row r="36" spans="1:21" ht="15">
      <c r="F36" s="229" t="s">
        <v>321</v>
      </c>
      <c r="G36" s="230"/>
      <c r="H36" s="227"/>
      <c r="I36" s="227"/>
      <c r="J36" s="227"/>
      <c r="K36" s="228"/>
      <c r="S36" s="232">
        <v>34</v>
      </c>
      <c r="U36" s="238" t="s">
        <v>306</v>
      </c>
    </row>
    <row r="37" spans="1:21" ht="15">
      <c r="F37" s="229" t="s">
        <v>322</v>
      </c>
      <c r="G37" s="230"/>
      <c r="H37" s="227"/>
      <c r="I37" s="227"/>
      <c r="J37" s="227"/>
      <c r="K37" s="228"/>
      <c r="S37" s="232">
        <v>35</v>
      </c>
      <c r="U37" s="238" t="s">
        <v>308</v>
      </c>
    </row>
    <row r="38" spans="1:21" ht="15">
      <c r="F38" s="229" t="s">
        <v>323</v>
      </c>
      <c r="G38" s="230"/>
      <c r="H38" s="227"/>
      <c r="I38" s="227"/>
      <c r="J38" s="227"/>
      <c r="K38" s="228"/>
      <c r="S38" s="232">
        <v>36</v>
      </c>
      <c r="U38" s="238" t="s">
        <v>310</v>
      </c>
    </row>
    <row r="39" spans="1:21" ht="15.75" thickBot="1">
      <c r="F39" s="245" t="s">
        <v>324</v>
      </c>
      <c r="G39" s="240"/>
      <c r="H39" s="241"/>
      <c r="I39" s="241"/>
      <c r="J39" s="241"/>
      <c r="K39" s="242"/>
      <c r="S39" s="232">
        <v>37</v>
      </c>
      <c r="U39" s="238" t="s">
        <v>312</v>
      </c>
    </row>
    <row r="40" spans="1:21" ht="15">
      <c r="F40" s="224" t="s">
        <v>325</v>
      </c>
      <c r="G40" s="243"/>
      <c r="H40" s="221"/>
      <c r="I40" s="221"/>
      <c r="J40" s="221"/>
      <c r="K40" s="222"/>
      <c r="S40" s="232">
        <v>38</v>
      </c>
      <c r="U40" s="238" t="s">
        <v>314</v>
      </c>
    </row>
    <row r="41" spans="1:21" ht="15">
      <c r="F41" s="225" t="s">
        <v>326</v>
      </c>
      <c r="G41" s="230"/>
      <c r="H41" s="227"/>
      <c r="I41" s="227"/>
      <c r="J41" s="227"/>
      <c r="K41" s="228"/>
      <c r="S41" s="232">
        <v>39</v>
      </c>
      <c r="U41" s="246" t="s">
        <v>316</v>
      </c>
    </row>
    <row r="42" spans="1:21">
      <c r="F42" s="225" t="s">
        <v>327</v>
      </c>
      <c r="G42" s="230"/>
      <c r="H42" s="227"/>
      <c r="I42" s="227"/>
      <c r="J42" s="227"/>
      <c r="K42" s="228"/>
      <c r="S42" s="232">
        <v>40</v>
      </c>
    </row>
    <row r="43" spans="1:21">
      <c r="F43" s="225" t="s">
        <v>328</v>
      </c>
      <c r="G43" s="230"/>
      <c r="H43" s="227"/>
      <c r="I43" s="227"/>
      <c r="J43" s="227"/>
      <c r="K43" s="228"/>
      <c r="S43" s="232">
        <v>41</v>
      </c>
    </row>
    <row r="44" spans="1:21">
      <c r="F44" s="225" t="s">
        <v>329</v>
      </c>
      <c r="G44" s="230"/>
      <c r="H44" s="227"/>
      <c r="I44" s="227"/>
      <c r="J44" s="227"/>
      <c r="K44" s="228"/>
      <c r="S44" s="232">
        <v>42</v>
      </c>
    </row>
    <row r="45" spans="1:21">
      <c r="F45" s="225" t="s">
        <v>330</v>
      </c>
      <c r="G45" s="230"/>
      <c r="H45" s="227"/>
      <c r="I45" s="227"/>
      <c r="J45" s="227"/>
      <c r="K45" s="228"/>
      <c r="S45" s="232">
        <v>43</v>
      </c>
    </row>
    <row r="46" spans="1:21">
      <c r="F46" s="225" t="s">
        <v>331</v>
      </c>
      <c r="G46" s="230"/>
      <c r="H46" s="227"/>
      <c r="I46" s="227"/>
      <c r="J46" s="227"/>
      <c r="K46" s="228"/>
      <c r="S46" s="232">
        <v>44</v>
      </c>
    </row>
    <row r="47" spans="1:21">
      <c r="F47" s="225" t="s">
        <v>332</v>
      </c>
      <c r="G47" s="230"/>
      <c r="H47" s="227"/>
      <c r="I47" s="227"/>
      <c r="J47" s="227"/>
      <c r="K47" s="228"/>
      <c r="S47" s="232">
        <v>45</v>
      </c>
    </row>
    <row r="48" spans="1:21">
      <c r="F48" s="225" t="s">
        <v>333</v>
      </c>
      <c r="G48" s="230"/>
      <c r="H48" s="227"/>
      <c r="I48" s="227"/>
      <c r="J48" s="227"/>
      <c r="K48" s="228"/>
      <c r="S48" s="232">
        <v>46</v>
      </c>
    </row>
    <row r="49" spans="6:19">
      <c r="F49" s="225" t="s">
        <v>334</v>
      </c>
      <c r="G49" s="230"/>
      <c r="H49" s="227"/>
      <c r="I49" s="227"/>
      <c r="J49" s="227"/>
      <c r="K49" s="228"/>
      <c r="S49" s="232">
        <v>47</v>
      </c>
    </row>
    <row r="50" spans="6:19">
      <c r="F50" s="225" t="s">
        <v>335</v>
      </c>
      <c r="G50" s="230"/>
      <c r="H50" s="227"/>
      <c r="I50" s="227"/>
      <c r="J50" s="227"/>
      <c r="K50" s="228"/>
      <c r="S50" s="232">
        <v>48</v>
      </c>
    </row>
    <row r="51" spans="6:19">
      <c r="F51" s="225" t="s">
        <v>336</v>
      </c>
      <c r="G51" s="230"/>
      <c r="H51" s="227"/>
      <c r="I51" s="227"/>
      <c r="J51" s="227"/>
      <c r="K51" s="228"/>
      <c r="S51" s="232">
        <v>49</v>
      </c>
    </row>
    <row r="52" spans="6:19" ht="13.5" thickBot="1">
      <c r="F52" s="225" t="s">
        <v>337</v>
      </c>
      <c r="G52" s="230"/>
      <c r="H52" s="227"/>
      <c r="I52" s="227"/>
      <c r="J52" s="227"/>
      <c r="K52" s="228"/>
      <c r="S52" s="247">
        <v>50</v>
      </c>
    </row>
    <row r="53" spans="6:19">
      <c r="F53" s="225" t="s">
        <v>338</v>
      </c>
      <c r="G53" s="230"/>
      <c r="H53" s="227"/>
      <c r="I53" s="227"/>
      <c r="J53" s="227"/>
      <c r="K53" s="228"/>
    </row>
    <row r="54" spans="6:19">
      <c r="F54" s="225" t="s">
        <v>339</v>
      </c>
      <c r="G54" s="230"/>
      <c r="H54" s="227"/>
      <c r="I54" s="227"/>
      <c r="J54" s="227"/>
      <c r="K54" s="228"/>
    </row>
    <row r="55" spans="6:19">
      <c r="F55" s="225" t="s">
        <v>340</v>
      </c>
      <c r="G55" s="230"/>
      <c r="H55" s="227"/>
      <c r="I55" s="227"/>
      <c r="J55" s="227"/>
      <c r="K55" s="228"/>
    </row>
    <row r="56" spans="6:19">
      <c r="F56" s="225" t="s">
        <v>341</v>
      </c>
      <c r="G56" s="230"/>
      <c r="H56" s="227"/>
      <c r="I56" s="227"/>
      <c r="J56" s="227"/>
      <c r="K56" s="228"/>
    </row>
    <row r="57" spans="6:19">
      <c r="F57" s="225" t="s">
        <v>342</v>
      </c>
      <c r="G57" s="230"/>
      <c r="H57" s="227"/>
      <c r="I57" s="227"/>
      <c r="J57" s="227"/>
      <c r="K57" s="228"/>
    </row>
    <row r="58" spans="6:19">
      <c r="F58" s="225" t="s">
        <v>343</v>
      </c>
      <c r="G58" s="230"/>
      <c r="H58" s="227"/>
      <c r="I58" s="227"/>
      <c r="J58" s="227"/>
      <c r="K58" s="228"/>
    </row>
    <row r="59" spans="6:19">
      <c r="F59" s="225" t="s">
        <v>344</v>
      </c>
      <c r="G59" s="230"/>
      <c r="H59" s="227"/>
      <c r="I59" s="227"/>
      <c r="J59" s="227"/>
      <c r="K59" s="228"/>
    </row>
    <row r="60" spans="6:19">
      <c r="F60" s="225" t="s">
        <v>345</v>
      </c>
      <c r="G60" s="230"/>
      <c r="H60" s="227"/>
      <c r="I60" s="227"/>
      <c r="J60" s="227"/>
      <c r="K60" s="228"/>
    </row>
    <row r="61" spans="6:19">
      <c r="F61" s="225" t="s">
        <v>346</v>
      </c>
      <c r="G61" s="230"/>
      <c r="H61" s="227"/>
      <c r="I61" s="227"/>
      <c r="J61" s="227"/>
      <c r="K61" s="228"/>
    </row>
    <row r="62" spans="6:19">
      <c r="F62" s="225" t="s">
        <v>347</v>
      </c>
      <c r="G62" s="230"/>
      <c r="H62" s="227"/>
      <c r="I62" s="227"/>
      <c r="J62" s="227"/>
      <c r="K62" s="228"/>
    </row>
    <row r="63" spans="6:19">
      <c r="F63" s="225" t="s">
        <v>348</v>
      </c>
      <c r="G63" s="230"/>
      <c r="H63" s="227"/>
      <c r="I63" s="227"/>
      <c r="J63" s="227"/>
      <c r="K63" s="228"/>
    </row>
    <row r="64" spans="6:19">
      <c r="F64" s="225" t="s">
        <v>349</v>
      </c>
      <c r="G64" s="230"/>
      <c r="H64" s="227"/>
      <c r="I64" s="227"/>
      <c r="J64" s="227"/>
      <c r="K64" s="228"/>
    </row>
    <row r="65" spans="6:11">
      <c r="F65" s="225" t="s">
        <v>350</v>
      </c>
      <c r="G65" s="230"/>
      <c r="H65" s="227"/>
      <c r="I65" s="227"/>
      <c r="J65" s="227"/>
      <c r="K65" s="228"/>
    </row>
    <row r="66" spans="6:11">
      <c r="F66" s="225" t="s">
        <v>351</v>
      </c>
      <c r="G66" s="230"/>
      <c r="H66" s="227"/>
      <c r="I66" s="227"/>
      <c r="J66" s="227"/>
      <c r="K66" s="228"/>
    </row>
    <row r="67" spans="6:11">
      <c r="F67" s="225" t="s">
        <v>352</v>
      </c>
      <c r="G67" s="230"/>
      <c r="H67" s="227"/>
      <c r="I67" s="227"/>
      <c r="J67" s="227"/>
      <c r="K67" s="228"/>
    </row>
    <row r="68" spans="6:11">
      <c r="F68" s="225" t="s">
        <v>353</v>
      </c>
      <c r="G68" s="230"/>
      <c r="H68" s="227"/>
      <c r="I68" s="227"/>
      <c r="J68" s="227"/>
      <c r="K68" s="228"/>
    </row>
    <row r="69" spans="6:11">
      <c r="F69" s="225" t="s">
        <v>354</v>
      </c>
      <c r="G69" s="230"/>
      <c r="H69" s="227"/>
      <c r="I69" s="227"/>
      <c r="J69" s="227"/>
      <c r="K69" s="228"/>
    </row>
    <row r="70" spans="6:11">
      <c r="F70" s="225" t="s">
        <v>355</v>
      </c>
      <c r="G70" s="230"/>
      <c r="H70" s="227"/>
      <c r="I70" s="227"/>
      <c r="J70" s="227"/>
      <c r="K70" s="228"/>
    </row>
    <row r="71" spans="6:11">
      <c r="F71" s="225" t="s">
        <v>356</v>
      </c>
      <c r="G71" s="230"/>
      <c r="H71" s="227"/>
      <c r="I71" s="227"/>
      <c r="J71" s="227"/>
      <c r="K71" s="228"/>
    </row>
    <row r="72" spans="6:11">
      <c r="F72" s="225" t="s">
        <v>357</v>
      </c>
      <c r="G72" s="230"/>
      <c r="H72" s="227"/>
      <c r="I72" s="227"/>
      <c r="J72" s="227"/>
      <c r="K72" s="228"/>
    </row>
    <row r="73" spans="6:11">
      <c r="F73" s="225" t="s">
        <v>358</v>
      </c>
      <c r="G73" s="230"/>
      <c r="H73" s="227"/>
      <c r="I73" s="227"/>
      <c r="J73" s="227"/>
      <c r="K73" s="228"/>
    </row>
    <row r="74" spans="6:11">
      <c r="F74" s="225" t="s">
        <v>359</v>
      </c>
      <c r="G74" s="230"/>
      <c r="H74" s="227"/>
      <c r="I74" s="227"/>
      <c r="J74" s="227"/>
      <c r="K74" s="228"/>
    </row>
    <row r="75" spans="6:11">
      <c r="F75" s="225" t="s">
        <v>360</v>
      </c>
      <c r="G75" s="230"/>
      <c r="H75" s="227"/>
      <c r="I75" s="227"/>
      <c r="J75" s="227"/>
      <c r="K75" s="228"/>
    </row>
    <row r="76" spans="6:11">
      <c r="F76" s="225" t="s">
        <v>361</v>
      </c>
      <c r="G76" s="230"/>
      <c r="H76" s="227"/>
      <c r="I76" s="227"/>
      <c r="J76" s="227"/>
      <c r="K76" s="228"/>
    </row>
    <row r="77" spans="6:11">
      <c r="F77" s="225" t="s">
        <v>362</v>
      </c>
      <c r="G77" s="230"/>
      <c r="H77" s="227"/>
      <c r="I77" s="227"/>
      <c r="J77" s="227"/>
      <c r="K77" s="228"/>
    </row>
    <row r="78" spans="6:11">
      <c r="F78" s="225" t="s">
        <v>363</v>
      </c>
      <c r="G78" s="230"/>
      <c r="H78" s="227"/>
      <c r="I78" s="227"/>
      <c r="J78" s="227"/>
      <c r="K78" s="228"/>
    </row>
    <row r="79" spans="6:11">
      <c r="F79" s="225" t="s">
        <v>364</v>
      </c>
      <c r="G79" s="230"/>
      <c r="H79" s="227"/>
      <c r="I79" s="227"/>
      <c r="J79" s="227"/>
      <c r="K79" s="228"/>
    </row>
    <row r="80" spans="6:11">
      <c r="F80" s="225" t="s">
        <v>365</v>
      </c>
      <c r="G80" s="230"/>
      <c r="H80" s="227"/>
      <c r="I80" s="227"/>
      <c r="J80" s="227"/>
      <c r="K80" s="228"/>
    </row>
    <row r="81" spans="6:11">
      <c r="F81" s="225" t="s">
        <v>366</v>
      </c>
      <c r="G81" s="230"/>
      <c r="H81" s="227"/>
      <c r="I81" s="227"/>
      <c r="J81" s="227"/>
      <c r="K81" s="228"/>
    </row>
    <row r="82" spans="6:11">
      <c r="F82" s="225" t="s">
        <v>367</v>
      </c>
      <c r="G82" s="230"/>
      <c r="H82" s="227"/>
      <c r="I82" s="227"/>
      <c r="J82" s="227"/>
      <c r="K82" s="228"/>
    </row>
    <row r="83" spans="6:11">
      <c r="F83" s="225" t="s">
        <v>368</v>
      </c>
      <c r="G83" s="230"/>
      <c r="H83" s="227"/>
      <c r="I83" s="227"/>
      <c r="J83" s="227"/>
      <c r="K83" s="228"/>
    </row>
    <row r="84" spans="6:11">
      <c r="F84" s="225" t="s">
        <v>369</v>
      </c>
      <c r="G84" s="230"/>
      <c r="H84" s="227"/>
      <c r="I84" s="227"/>
      <c r="J84" s="227"/>
      <c r="K84" s="228"/>
    </row>
    <row r="85" spans="6:11">
      <c r="F85" s="225" t="s">
        <v>370</v>
      </c>
      <c r="G85" s="230"/>
      <c r="H85" s="227"/>
      <c r="I85" s="227"/>
      <c r="J85" s="227"/>
      <c r="K85" s="228"/>
    </row>
    <row r="86" spans="6:11">
      <c r="F86" s="225" t="s">
        <v>371</v>
      </c>
      <c r="G86" s="230"/>
      <c r="H86" s="227"/>
      <c r="I86" s="227"/>
      <c r="J86" s="227"/>
      <c r="K86" s="228"/>
    </row>
    <row r="87" spans="6:11">
      <c r="F87" s="225" t="s">
        <v>372</v>
      </c>
      <c r="G87" s="230"/>
      <c r="H87" s="227"/>
      <c r="I87" s="227"/>
      <c r="J87" s="227"/>
      <c r="K87" s="228"/>
    </row>
    <row r="88" spans="6:11">
      <c r="F88" s="225" t="s">
        <v>373</v>
      </c>
      <c r="G88" s="230"/>
      <c r="H88" s="227"/>
      <c r="I88" s="227"/>
      <c r="J88" s="227"/>
      <c r="K88" s="228"/>
    </row>
    <row r="89" spans="6:11">
      <c r="F89" s="225" t="s">
        <v>374</v>
      </c>
      <c r="G89" s="230"/>
      <c r="H89" s="227"/>
      <c r="I89" s="227"/>
      <c r="J89" s="227"/>
      <c r="K89" s="228"/>
    </row>
    <row r="90" spans="6:11">
      <c r="F90" s="225" t="s">
        <v>375</v>
      </c>
      <c r="G90" s="230"/>
      <c r="H90" s="227"/>
      <c r="I90" s="227"/>
      <c r="J90" s="227"/>
      <c r="K90" s="228"/>
    </row>
    <row r="91" spans="6:11">
      <c r="F91" s="225" t="s">
        <v>376</v>
      </c>
      <c r="G91" s="230"/>
      <c r="H91" s="227"/>
      <c r="I91" s="227"/>
      <c r="J91" s="227"/>
      <c r="K91" s="228"/>
    </row>
    <row r="92" spans="6:11">
      <c r="F92" s="225" t="s">
        <v>377</v>
      </c>
      <c r="G92" s="230"/>
      <c r="H92" s="227"/>
      <c r="I92" s="227"/>
      <c r="J92" s="227"/>
      <c r="K92" s="228"/>
    </row>
    <row r="93" spans="6:11">
      <c r="F93" s="225" t="s">
        <v>378</v>
      </c>
      <c r="G93" s="230"/>
      <c r="H93" s="227"/>
      <c r="I93" s="227"/>
      <c r="J93" s="227"/>
      <c r="K93" s="228"/>
    </row>
    <row r="94" spans="6:11">
      <c r="F94" s="225" t="s">
        <v>379</v>
      </c>
      <c r="G94" s="230"/>
      <c r="H94" s="227"/>
      <c r="I94" s="227"/>
      <c r="J94" s="227"/>
      <c r="K94" s="228"/>
    </row>
    <row r="95" spans="6:11">
      <c r="F95" s="225" t="s">
        <v>380</v>
      </c>
      <c r="G95" s="230"/>
      <c r="H95" s="227"/>
      <c r="I95" s="227"/>
      <c r="J95" s="227"/>
      <c r="K95" s="228"/>
    </row>
    <row r="96" spans="6:11">
      <c r="F96" s="225" t="s">
        <v>381</v>
      </c>
      <c r="G96" s="230"/>
      <c r="H96" s="227"/>
      <c r="I96" s="227"/>
      <c r="J96" s="227"/>
      <c r="K96" s="228"/>
    </row>
    <row r="97" spans="6:11">
      <c r="F97" s="225" t="s">
        <v>382</v>
      </c>
      <c r="G97" s="230"/>
      <c r="H97" s="227"/>
      <c r="I97" s="227"/>
      <c r="J97" s="227"/>
      <c r="K97" s="228"/>
    </row>
    <row r="98" spans="6:11">
      <c r="F98" s="225" t="s">
        <v>383</v>
      </c>
      <c r="G98" s="230"/>
      <c r="H98" s="227"/>
      <c r="I98" s="227"/>
      <c r="J98" s="227"/>
      <c r="K98" s="228"/>
    </row>
    <row r="99" spans="6:11">
      <c r="F99" s="225" t="s">
        <v>384</v>
      </c>
      <c r="G99" s="230"/>
      <c r="H99" s="227"/>
      <c r="I99" s="227"/>
      <c r="J99" s="227"/>
      <c r="K99" s="228"/>
    </row>
    <row r="100" spans="6:11">
      <c r="F100" s="225" t="s">
        <v>385</v>
      </c>
      <c r="G100" s="230"/>
      <c r="H100" s="227"/>
      <c r="I100" s="227"/>
      <c r="J100" s="227"/>
      <c r="K100" s="228"/>
    </row>
    <row r="101" spans="6:11">
      <c r="F101" s="225" t="s">
        <v>386</v>
      </c>
      <c r="G101" s="230"/>
      <c r="H101" s="227"/>
      <c r="I101" s="227"/>
      <c r="J101" s="227"/>
      <c r="K101" s="228"/>
    </row>
    <row r="102" spans="6:11">
      <c r="F102" s="225" t="s">
        <v>387</v>
      </c>
      <c r="G102" s="230"/>
      <c r="H102" s="227"/>
      <c r="I102" s="227"/>
      <c r="J102" s="227"/>
      <c r="K102" s="228"/>
    </row>
    <row r="103" spans="6:11">
      <c r="F103" s="225" t="s">
        <v>388</v>
      </c>
      <c r="G103" s="230"/>
      <c r="H103" s="227"/>
      <c r="I103" s="227"/>
      <c r="J103" s="227"/>
      <c r="K103" s="228"/>
    </row>
    <row r="104" spans="6:11">
      <c r="F104" s="225" t="s">
        <v>389</v>
      </c>
      <c r="G104" s="230"/>
      <c r="H104" s="227"/>
      <c r="I104" s="227"/>
      <c r="J104" s="227"/>
      <c r="K104" s="228"/>
    </row>
    <row r="105" spans="6:11">
      <c r="F105" s="225" t="s">
        <v>390</v>
      </c>
      <c r="G105" s="230"/>
      <c r="H105" s="227"/>
      <c r="I105" s="227"/>
      <c r="J105" s="227"/>
      <c r="K105" s="228"/>
    </row>
    <row r="106" spans="6:11">
      <c r="F106" s="225" t="s">
        <v>391</v>
      </c>
      <c r="G106" s="230"/>
      <c r="H106" s="227"/>
      <c r="I106" s="227"/>
      <c r="J106" s="227"/>
      <c r="K106" s="228"/>
    </row>
    <row r="107" spans="6:11">
      <c r="F107" s="225" t="s">
        <v>392</v>
      </c>
      <c r="G107" s="230"/>
      <c r="H107" s="227"/>
      <c r="I107" s="227"/>
      <c r="J107" s="227"/>
      <c r="K107" s="228"/>
    </row>
    <row r="108" spans="6:11">
      <c r="F108" s="225" t="s">
        <v>393</v>
      </c>
      <c r="G108" s="230"/>
      <c r="H108" s="227"/>
      <c r="I108" s="227"/>
      <c r="J108" s="227"/>
      <c r="K108" s="228"/>
    </row>
    <row r="109" spans="6:11">
      <c r="F109" s="225" t="s">
        <v>394</v>
      </c>
      <c r="G109" s="230"/>
      <c r="H109" s="227"/>
      <c r="I109" s="227"/>
      <c r="J109" s="227"/>
      <c r="K109" s="228"/>
    </row>
    <row r="110" spans="6:11">
      <c r="F110" s="225" t="s">
        <v>395</v>
      </c>
      <c r="G110" s="230"/>
      <c r="H110" s="227"/>
      <c r="I110" s="227"/>
      <c r="J110" s="227"/>
      <c r="K110" s="228"/>
    </row>
    <row r="111" spans="6:11">
      <c r="F111" s="225" t="s">
        <v>396</v>
      </c>
      <c r="G111" s="230"/>
      <c r="H111" s="227"/>
      <c r="I111" s="227"/>
      <c r="J111" s="227"/>
      <c r="K111" s="228"/>
    </row>
    <row r="112" spans="6:11">
      <c r="F112" s="225" t="s">
        <v>397</v>
      </c>
      <c r="G112" s="230"/>
      <c r="H112" s="227"/>
      <c r="I112" s="227"/>
      <c r="J112" s="227"/>
      <c r="K112" s="228"/>
    </row>
    <row r="113" spans="6:11">
      <c r="F113" s="225" t="s">
        <v>398</v>
      </c>
      <c r="G113" s="230"/>
      <c r="H113" s="227"/>
      <c r="I113" s="227"/>
      <c r="J113" s="227"/>
      <c r="K113" s="228"/>
    </row>
    <row r="114" spans="6:11">
      <c r="F114" s="225" t="s">
        <v>399</v>
      </c>
      <c r="G114" s="230"/>
      <c r="H114" s="227"/>
      <c r="I114" s="227"/>
      <c r="J114" s="227"/>
      <c r="K114" s="228"/>
    </row>
    <row r="115" spans="6:11">
      <c r="F115" s="225" t="s">
        <v>400</v>
      </c>
      <c r="G115" s="230"/>
      <c r="H115" s="227"/>
      <c r="I115" s="227"/>
      <c r="J115" s="227"/>
      <c r="K115" s="228"/>
    </row>
    <row r="116" spans="6:11">
      <c r="F116" s="225" t="s">
        <v>401</v>
      </c>
      <c r="G116" s="230"/>
      <c r="H116" s="227"/>
      <c r="I116" s="227"/>
      <c r="J116" s="227"/>
      <c r="K116" s="228"/>
    </row>
    <row r="117" spans="6:11">
      <c r="F117" s="225" t="s">
        <v>402</v>
      </c>
      <c r="G117" s="230"/>
      <c r="H117" s="227"/>
      <c r="I117" s="227"/>
      <c r="J117" s="227"/>
      <c r="K117" s="228"/>
    </row>
    <row r="118" spans="6:11">
      <c r="F118" s="225" t="s">
        <v>403</v>
      </c>
      <c r="G118" s="230"/>
      <c r="H118" s="227"/>
      <c r="I118" s="227"/>
      <c r="J118" s="227"/>
      <c r="K118" s="228"/>
    </row>
    <row r="119" spans="6:11">
      <c r="F119" s="225" t="s">
        <v>404</v>
      </c>
      <c r="G119" s="230"/>
      <c r="H119" s="227"/>
      <c r="I119" s="227"/>
      <c r="J119" s="227"/>
      <c r="K119" s="228"/>
    </row>
    <row r="120" spans="6:11">
      <c r="F120" s="225" t="s">
        <v>405</v>
      </c>
      <c r="G120" s="230"/>
      <c r="H120" s="227"/>
      <c r="I120" s="227"/>
      <c r="J120" s="227"/>
      <c r="K120" s="228"/>
    </row>
    <row r="121" spans="6:11">
      <c r="F121" s="225" t="s">
        <v>406</v>
      </c>
      <c r="G121" s="230"/>
      <c r="H121" s="227"/>
      <c r="I121" s="227"/>
      <c r="J121" s="227"/>
      <c r="K121" s="228"/>
    </row>
    <row r="122" spans="6:11">
      <c r="F122" s="225" t="s">
        <v>407</v>
      </c>
      <c r="G122" s="230"/>
      <c r="H122" s="227"/>
      <c r="I122" s="227"/>
      <c r="J122" s="227"/>
      <c r="K122" s="228"/>
    </row>
    <row r="123" spans="6:11">
      <c r="F123" s="225" t="s">
        <v>408</v>
      </c>
      <c r="G123" s="230"/>
      <c r="H123" s="227"/>
      <c r="I123" s="227"/>
      <c r="J123" s="227"/>
      <c r="K123" s="228"/>
    </row>
    <row r="124" spans="6:11">
      <c r="F124" s="225" t="s">
        <v>409</v>
      </c>
      <c r="G124" s="230"/>
      <c r="H124" s="227"/>
      <c r="I124" s="227"/>
      <c r="J124" s="227"/>
      <c r="K124" s="228"/>
    </row>
    <row r="125" spans="6:11">
      <c r="F125" s="225" t="s">
        <v>410</v>
      </c>
      <c r="G125" s="230"/>
      <c r="H125" s="227"/>
      <c r="I125" s="227"/>
      <c r="J125" s="227"/>
      <c r="K125" s="228"/>
    </row>
    <row r="126" spans="6:11">
      <c r="F126" s="225" t="s">
        <v>411</v>
      </c>
      <c r="G126" s="230"/>
      <c r="H126" s="227"/>
      <c r="I126" s="227"/>
      <c r="J126" s="227"/>
      <c r="K126" s="228"/>
    </row>
    <row r="127" spans="6:11">
      <c r="F127" s="225" t="s">
        <v>412</v>
      </c>
      <c r="G127" s="230"/>
      <c r="H127" s="227"/>
      <c r="I127" s="227"/>
      <c r="J127" s="227"/>
      <c r="K127" s="228"/>
    </row>
    <row r="128" spans="6:11">
      <c r="F128" s="225" t="s">
        <v>413</v>
      </c>
      <c r="G128" s="230"/>
      <c r="H128" s="227"/>
      <c r="I128" s="227"/>
      <c r="J128" s="227"/>
      <c r="K128" s="228"/>
    </row>
    <row r="129" spans="6:11">
      <c r="F129" s="225" t="s">
        <v>414</v>
      </c>
      <c r="G129" s="230"/>
      <c r="H129" s="227"/>
      <c r="I129" s="227"/>
      <c r="J129" s="227"/>
      <c r="K129" s="228"/>
    </row>
    <row r="130" spans="6:11">
      <c r="F130" s="225" t="s">
        <v>415</v>
      </c>
      <c r="G130" s="230"/>
      <c r="H130" s="227"/>
      <c r="I130" s="227"/>
      <c r="J130" s="227"/>
      <c r="K130" s="228"/>
    </row>
    <row r="131" spans="6:11">
      <c r="F131" s="225" t="s">
        <v>416</v>
      </c>
      <c r="G131" s="230"/>
      <c r="H131" s="227"/>
      <c r="I131" s="227"/>
      <c r="J131" s="227"/>
      <c r="K131" s="228"/>
    </row>
    <row r="132" spans="6:11">
      <c r="F132" s="225" t="s">
        <v>417</v>
      </c>
      <c r="G132" s="230"/>
      <c r="H132" s="227"/>
      <c r="I132" s="227"/>
      <c r="J132" s="227"/>
      <c r="K132" s="228"/>
    </row>
    <row r="133" spans="6:11">
      <c r="F133" s="225" t="s">
        <v>418</v>
      </c>
      <c r="G133" s="230"/>
      <c r="H133" s="227"/>
      <c r="I133" s="227"/>
      <c r="J133" s="227"/>
      <c r="K133" s="228"/>
    </row>
    <row r="134" spans="6:11">
      <c r="F134" s="225" t="s">
        <v>419</v>
      </c>
      <c r="G134" s="230"/>
      <c r="H134" s="227"/>
      <c r="I134" s="227"/>
      <c r="J134" s="227"/>
      <c r="K134" s="228"/>
    </row>
    <row r="135" spans="6:11">
      <c r="F135" s="225" t="s">
        <v>420</v>
      </c>
      <c r="G135" s="230"/>
      <c r="H135" s="227"/>
      <c r="I135" s="227"/>
      <c r="J135" s="227"/>
      <c r="K135" s="228"/>
    </row>
    <row r="136" spans="6:11">
      <c r="F136" s="225" t="s">
        <v>421</v>
      </c>
      <c r="G136" s="230"/>
      <c r="H136" s="227"/>
      <c r="I136" s="227"/>
      <c r="J136" s="227"/>
      <c r="K136" s="228"/>
    </row>
    <row r="137" spans="6:11">
      <c r="F137" s="225" t="s">
        <v>422</v>
      </c>
      <c r="G137" s="230"/>
      <c r="H137" s="227"/>
      <c r="I137" s="227"/>
      <c r="J137" s="227"/>
      <c r="K137" s="228"/>
    </row>
    <row r="138" spans="6:11">
      <c r="F138" s="225" t="s">
        <v>423</v>
      </c>
      <c r="G138" s="230"/>
      <c r="H138" s="227"/>
      <c r="I138" s="227"/>
      <c r="J138" s="227"/>
      <c r="K138" s="228"/>
    </row>
    <row r="139" spans="6:11">
      <c r="F139" s="225" t="s">
        <v>424</v>
      </c>
      <c r="G139" s="230"/>
      <c r="H139" s="227"/>
      <c r="I139" s="227"/>
      <c r="J139" s="227"/>
      <c r="K139" s="228"/>
    </row>
    <row r="140" spans="6:11">
      <c r="F140" s="225" t="s">
        <v>425</v>
      </c>
      <c r="G140" s="230"/>
      <c r="H140" s="227"/>
      <c r="I140" s="227"/>
      <c r="J140" s="227"/>
      <c r="K140" s="228"/>
    </row>
    <row r="141" spans="6:11">
      <c r="F141" s="225" t="s">
        <v>426</v>
      </c>
      <c r="G141" s="230"/>
      <c r="H141" s="227"/>
      <c r="I141" s="227"/>
      <c r="J141" s="227"/>
      <c r="K141" s="228"/>
    </row>
    <row r="142" spans="6:11">
      <c r="F142" s="225" t="s">
        <v>427</v>
      </c>
      <c r="G142" s="230"/>
      <c r="H142" s="227"/>
      <c r="I142" s="227"/>
      <c r="J142" s="227"/>
      <c r="K142" s="228"/>
    </row>
    <row r="143" spans="6:11">
      <c r="F143" s="225" t="s">
        <v>428</v>
      </c>
      <c r="G143" s="230"/>
      <c r="H143" s="227"/>
      <c r="I143" s="227"/>
      <c r="J143" s="227"/>
      <c r="K143" s="228"/>
    </row>
    <row r="144" spans="6:11">
      <c r="F144" s="225" t="s">
        <v>429</v>
      </c>
      <c r="G144" s="230"/>
      <c r="H144" s="227"/>
      <c r="I144" s="227"/>
      <c r="J144" s="227"/>
      <c r="K144" s="228"/>
    </row>
    <row r="145" spans="6:11">
      <c r="F145" s="225" t="s">
        <v>430</v>
      </c>
      <c r="G145" s="230"/>
      <c r="H145" s="227"/>
      <c r="I145" s="227"/>
      <c r="J145" s="227"/>
      <c r="K145" s="228"/>
    </row>
    <row r="146" spans="6:11">
      <c r="F146" s="225" t="s">
        <v>431</v>
      </c>
      <c r="G146" s="230"/>
      <c r="H146" s="227"/>
      <c r="I146" s="227"/>
      <c r="J146" s="227"/>
      <c r="K146" s="228"/>
    </row>
    <row r="147" spans="6:11">
      <c r="F147" s="225" t="s">
        <v>432</v>
      </c>
      <c r="G147" s="230"/>
      <c r="H147" s="227"/>
      <c r="I147" s="227"/>
      <c r="J147" s="227"/>
      <c r="K147" s="228"/>
    </row>
    <row r="148" spans="6:11">
      <c r="F148" s="225" t="s">
        <v>433</v>
      </c>
      <c r="G148" s="230"/>
      <c r="H148" s="227"/>
      <c r="I148" s="227"/>
      <c r="J148" s="227"/>
      <c r="K148" s="228"/>
    </row>
    <row r="149" spans="6:11">
      <c r="F149" s="225" t="s">
        <v>434</v>
      </c>
      <c r="G149" s="230"/>
      <c r="H149" s="227"/>
      <c r="I149" s="227"/>
      <c r="J149" s="227"/>
      <c r="K149" s="228"/>
    </row>
    <row r="150" spans="6:11">
      <c r="F150" s="225" t="s">
        <v>435</v>
      </c>
      <c r="G150" s="230"/>
      <c r="H150" s="227"/>
      <c r="I150" s="227"/>
      <c r="J150" s="227"/>
      <c r="K150" s="228"/>
    </row>
    <row r="151" spans="6:11">
      <c r="F151" s="225" t="s">
        <v>436</v>
      </c>
      <c r="G151" s="230"/>
      <c r="H151" s="227"/>
      <c r="I151" s="227"/>
      <c r="J151" s="227"/>
      <c r="K151" s="228"/>
    </row>
    <row r="152" spans="6:11">
      <c r="F152" s="225" t="s">
        <v>437</v>
      </c>
      <c r="G152" s="230"/>
      <c r="H152" s="227"/>
      <c r="I152" s="227"/>
      <c r="J152" s="227"/>
      <c r="K152" s="228"/>
    </row>
    <row r="153" spans="6:11">
      <c r="F153" s="225" t="s">
        <v>438</v>
      </c>
      <c r="G153" s="230"/>
      <c r="H153" s="227"/>
      <c r="I153" s="227"/>
      <c r="J153" s="227"/>
      <c r="K153" s="228"/>
    </row>
    <row r="154" spans="6:11">
      <c r="F154" s="225" t="s">
        <v>439</v>
      </c>
      <c r="G154" s="230"/>
      <c r="H154" s="227"/>
      <c r="I154" s="227"/>
      <c r="J154" s="227"/>
      <c r="K154" s="228"/>
    </row>
    <row r="155" spans="6:11">
      <c r="F155" s="225" t="s">
        <v>440</v>
      </c>
      <c r="G155" s="230"/>
      <c r="H155" s="227"/>
      <c r="I155" s="227"/>
      <c r="J155" s="227"/>
      <c r="K155" s="228"/>
    </row>
    <row r="156" spans="6:11">
      <c r="F156" s="225" t="s">
        <v>441</v>
      </c>
      <c r="G156" s="230"/>
      <c r="H156" s="227"/>
      <c r="I156" s="227"/>
      <c r="J156" s="227"/>
      <c r="K156" s="228"/>
    </row>
    <row r="157" spans="6:11">
      <c r="F157" s="225" t="s">
        <v>442</v>
      </c>
      <c r="G157" s="230"/>
      <c r="H157" s="227"/>
      <c r="I157" s="227"/>
      <c r="J157" s="227"/>
      <c r="K157" s="228"/>
    </row>
    <row r="158" spans="6:11">
      <c r="F158" s="225" t="s">
        <v>443</v>
      </c>
      <c r="G158" s="230"/>
      <c r="H158" s="227"/>
      <c r="I158" s="227"/>
      <c r="J158" s="227"/>
      <c r="K158" s="228"/>
    </row>
    <row r="159" spans="6:11">
      <c r="F159" s="225" t="s">
        <v>444</v>
      </c>
      <c r="G159" s="230"/>
      <c r="H159" s="227"/>
      <c r="I159" s="227"/>
      <c r="J159" s="227"/>
      <c r="K159" s="228"/>
    </row>
    <row r="160" spans="6:11">
      <c r="F160" s="225" t="s">
        <v>445</v>
      </c>
      <c r="G160" s="230"/>
      <c r="H160" s="227"/>
      <c r="I160" s="227"/>
      <c r="J160" s="227"/>
      <c r="K160" s="228"/>
    </row>
    <row r="161" spans="6:11">
      <c r="F161" s="225" t="s">
        <v>446</v>
      </c>
      <c r="G161" s="230"/>
      <c r="H161" s="227"/>
      <c r="I161" s="227"/>
      <c r="J161" s="227"/>
      <c r="K161" s="228"/>
    </row>
    <row r="162" spans="6:11">
      <c r="F162" s="225" t="s">
        <v>447</v>
      </c>
      <c r="G162" s="230"/>
      <c r="H162" s="227"/>
      <c r="I162" s="227"/>
      <c r="J162" s="227"/>
      <c r="K162" s="228"/>
    </row>
    <row r="163" spans="6:11">
      <c r="F163" s="225" t="s">
        <v>448</v>
      </c>
      <c r="G163" s="230"/>
      <c r="H163" s="227"/>
      <c r="I163" s="227"/>
      <c r="J163" s="227"/>
      <c r="K163" s="228"/>
    </row>
    <row r="164" spans="6:11">
      <c r="F164" s="225" t="s">
        <v>449</v>
      </c>
      <c r="G164" s="230"/>
      <c r="H164" s="227"/>
      <c r="I164" s="227"/>
      <c r="J164" s="227"/>
      <c r="K164" s="228"/>
    </row>
    <row r="165" spans="6:11">
      <c r="F165" s="225" t="s">
        <v>450</v>
      </c>
      <c r="G165" s="230"/>
      <c r="H165" s="227"/>
      <c r="I165" s="227"/>
      <c r="J165" s="227"/>
      <c r="K165" s="228"/>
    </row>
    <row r="166" spans="6:11">
      <c r="F166" s="225" t="s">
        <v>451</v>
      </c>
      <c r="G166" s="230"/>
      <c r="H166" s="227"/>
      <c r="I166" s="227"/>
      <c r="J166" s="227"/>
      <c r="K166" s="228"/>
    </row>
    <row r="167" spans="6:11">
      <c r="F167" s="225" t="s">
        <v>452</v>
      </c>
      <c r="G167" s="230"/>
      <c r="H167" s="227"/>
      <c r="I167" s="227"/>
      <c r="J167" s="227"/>
      <c r="K167" s="228"/>
    </row>
    <row r="168" spans="6:11">
      <c r="F168" s="225" t="s">
        <v>453</v>
      </c>
      <c r="G168" s="230"/>
      <c r="H168" s="227"/>
      <c r="I168" s="227"/>
      <c r="J168" s="227"/>
      <c r="K168" s="228"/>
    </row>
    <row r="169" spans="6:11">
      <c r="F169" s="225" t="s">
        <v>454</v>
      </c>
      <c r="G169" s="230"/>
      <c r="H169" s="227"/>
      <c r="I169" s="227"/>
      <c r="J169" s="227"/>
      <c r="K169" s="228"/>
    </row>
    <row r="170" spans="6:11">
      <c r="F170" s="225" t="s">
        <v>455</v>
      </c>
      <c r="G170" s="230"/>
      <c r="H170" s="227"/>
      <c r="I170" s="227"/>
      <c r="J170" s="227"/>
      <c r="K170" s="228"/>
    </row>
    <row r="171" spans="6:11">
      <c r="F171" s="225" t="s">
        <v>456</v>
      </c>
      <c r="G171" s="230"/>
      <c r="H171" s="227"/>
      <c r="I171" s="227"/>
      <c r="J171" s="227"/>
      <c r="K171" s="228"/>
    </row>
    <row r="172" spans="6:11">
      <c r="F172" s="225" t="s">
        <v>457</v>
      </c>
      <c r="G172" s="230"/>
      <c r="H172" s="227"/>
      <c r="I172" s="227"/>
      <c r="J172" s="227"/>
      <c r="K172" s="228"/>
    </row>
    <row r="173" spans="6:11">
      <c r="F173" s="225" t="s">
        <v>458</v>
      </c>
      <c r="G173" s="230"/>
      <c r="H173" s="227"/>
      <c r="I173" s="227"/>
      <c r="J173" s="227"/>
      <c r="K173" s="228"/>
    </row>
    <row r="174" spans="6:11">
      <c r="F174" s="225" t="s">
        <v>459</v>
      </c>
      <c r="G174" s="230"/>
      <c r="H174" s="227"/>
      <c r="I174" s="227"/>
      <c r="J174" s="227"/>
      <c r="K174" s="228"/>
    </row>
    <row r="175" spans="6:11">
      <c r="F175" s="225" t="s">
        <v>460</v>
      </c>
      <c r="G175" s="230"/>
      <c r="H175" s="227"/>
      <c r="I175" s="227"/>
      <c r="J175" s="227"/>
      <c r="K175" s="228"/>
    </row>
    <row r="176" spans="6:11">
      <c r="F176" s="225" t="s">
        <v>461</v>
      </c>
      <c r="G176" s="230"/>
      <c r="H176" s="227"/>
      <c r="I176" s="227"/>
      <c r="J176" s="227"/>
      <c r="K176" s="228"/>
    </row>
    <row r="177" spans="6:11">
      <c r="F177" s="225" t="s">
        <v>462</v>
      </c>
      <c r="G177" s="230"/>
      <c r="H177" s="227"/>
      <c r="I177" s="227"/>
      <c r="J177" s="227"/>
      <c r="K177" s="228"/>
    </row>
    <row r="178" spans="6:11">
      <c r="F178" s="225" t="s">
        <v>463</v>
      </c>
      <c r="G178" s="230"/>
      <c r="H178" s="227"/>
      <c r="I178" s="227"/>
      <c r="J178" s="227"/>
      <c r="K178" s="228"/>
    </row>
    <row r="179" spans="6:11">
      <c r="F179" s="225" t="s">
        <v>464</v>
      </c>
      <c r="G179" s="230"/>
      <c r="H179" s="227"/>
      <c r="I179" s="227"/>
      <c r="J179" s="227"/>
      <c r="K179" s="228"/>
    </row>
    <row r="180" spans="6:11">
      <c r="F180" s="225" t="s">
        <v>465</v>
      </c>
      <c r="G180" s="230"/>
      <c r="H180" s="227"/>
      <c r="I180" s="227"/>
      <c r="J180" s="227"/>
      <c r="K180" s="228"/>
    </row>
    <row r="181" spans="6:11">
      <c r="F181" s="225" t="s">
        <v>466</v>
      </c>
      <c r="G181" s="230"/>
      <c r="H181" s="227"/>
      <c r="I181" s="227"/>
      <c r="J181" s="227"/>
      <c r="K181" s="228"/>
    </row>
    <row r="182" spans="6:11">
      <c r="F182" s="225" t="s">
        <v>467</v>
      </c>
      <c r="G182" s="230"/>
      <c r="H182" s="227"/>
      <c r="I182" s="227"/>
      <c r="J182" s="227"/>
      <c r="K182" s="228"/>
    </row>
    <row r="183" spans="6:11">
      <c r="F183" s="225" t="s">
        <v>468</v>
      </c>
      <c r="G183" s="230"/>
      <c r="H183" s="227"/>
      <c r="I183" s="227"/>
      <c r="J183" s="227"/>
      <c r="K183" s="228"/>
    </row>
    <row r="184" spans="6:11">
      <c r="F184" s="225" t="s">
        <v>469</v>
      </c>
      <c r="G184" s="230"/>
      <c r="H184" s="227"/>
      <c r="I184" s="227"/>
      <c r="J184" s="227"/>
      <c r="K184" s="228"/>
    </row>
    <row r="185" spans="6:11">
      <c r="F185" s="225" t="s">
        <v>470</v>
      </c>
      <c r="G185" s="230"/>
      <c r="H185" s="227"/>
      <c r="I185" s="227"/>
      <c r="J185" s="227"/>
      <c r="K185" s="228"/>
    </row>
    <row r="186" spans="6:11">
      <c r="F186" s="225" t="s">
        <v>471</v>
      </c>
      <c r="G186" s="230"/>
      <c r="H186" s="227"/>
      <c r="I186" s="227"/>
      <c r="J186" s="227"/>
      <c r="K186" s="228"/>
    </row>
    <row r="187" spans="6:11">
      <c r="F187" s="225" t="s">
        <v>472</v>
      </c>
      <c r="G187" s="230"/>
      <c r="H187" s="227"/>
      <c r="I187" s="227"/>
      <c r="J187" s="227"/>
      <c r="K187" s="228"/>
    </row>
    <row r="188" spans="6:11">
      <c r="F188" s="225" t="s">
        <v>473</v>
      </c>
      <c r="G188" s="230"/>
      <c r="H188" s="227"/>
      <c r="I188" s="227"/>
      <c r="J188" s="227"/>
      <c r="K188" s="228"/>
    </row>
    <row r="189" spans="6:11">
      <c r="F189" s="225" t="s">
        <v>474</v>
      </c>
      <c r="G189" s="230"/>
      <c r="H189" s="227"/>
      <c r="I189" s="227"/>
      <c r="J189" s="227"/>
      <c r="K189" s="228"/>
    </row>
    <row r="190" spans="6:11">
      <c r="F190" s="225" t="s">
        <v>475</v>
      </c>
      <c r="G190" s="230"/>
      <c r="H190" s="227"/>
      <c r="I190" s="227"/>
      <c r="J190" s="227"/>
      <c r="K190" s="228"/>
    </row>
    <row r="191" spans="6:11">
      <c r="F191" s="225" t="s">
        <v>476</v>
      </c>
      <c r="G191" s="230"/>
      <c r="H191" s="227"/>
      <c r="I191" s="227"/>
      <c r="J191" s="227"/>
      <c r="K191" s="228"/>
    </row>
    <row r="192" spans="6:11">
      <c r="F192" s="225" t="s">
        <v>477</v>
      </c>
      <c r="G192" s="230"/>
      <c r="H192" s="227"/>
      <c r="I192" s="227"/>
      <c r="J192" s="227"/>
      <c r="K192" s="228"/>
    </row>
    <row r="193" spans="6:11">
      <c r="F193" s="225" t="s">
        <v>478</v>
      </c>
      <c r="G193" s="230"/>
      <c r="H193" s="227"/>
      <c r="I193" s="227"/>
      <c r="J193" s="227"/>
      <c r="K193" s="228"/>
    </row>
    <row r="194" spans="6:11">
      <c r="F194" s="225" t="s">
        <v>479</v>
      </c>
      <c r="G194" s="230"/>
      <c r="H194" s="227"/>
      <c r="I194" s="227"/>
      <c r="J194" s="227"/>
      <c r="K194" s="228"/>
    </row>
    <row r="195" spans="6:11">
      <c r="F195" s="225" t="s">
        <v>480</v>
      </c>
      <c r="G195" s="230"/>
      <c r="H195" s="227"/>
      <c r="I195" s="227"/>
      <c r="J195" s="227"/>
      <c r="K195" s="228"/>
    </row>
    <row r="196" spans="6:11">
      <c r="F196" s="225" t="s">
        <v>481</v>
      </c>
      <c r="G196" s="230"/>
      <c r="H196" s="227"/>
      <c r="I196" s="227"/>
      <c r="J196" s="227"/>
      <c r="K196" s="228"/>
    </row>
    <row r="197" spans="6:11">
      <c r="F197" s="225" t="s">
        <v>482</v>
      </c>
      <c r="G197" s="230"/>
      <c r="H197" s="227"/>
      <c r="I197" s="227"/>
      <c r="J197" s="227"/>
      <c r="K197" s="228"/>
    </row>
    <row r="198" spans="6:11">
      <c r="F198" s="225" t="s">
        <v>483</v>
      </c>
      <c r="G198" s="230"/>
      <c r="H198" s="227"/>
      <c r="I198" s="227"/>
      <c r="J198" s="227"/>
      <c r="K198" s="228"/>
    </row>
    <row r="199" spans="6:11">
      <c r="F199" s="225" t="s">
        <v>484</v>
      </c>
      <c r="G199" s="230"/>
      <c r="H199" s="227"/>
      <c r="I199" s="227"/>
      <c r="J199" s="227"/>
      <c r="K199" s="228"/>
    </row>
    <row r="200" spans="6:11">
      <c r="F200" s="225" t="s">
        <v>485</v>
      </c>
      <c r="G200" s="230"/>
      <c r="H200" s="227"/>
      <c r="I200" s="227"/>
      <c r="J200" s="227"/>
      <c r="K200" s="228"/>
    </row>
    <row r="201" spans="6:11" ht="13.5" thickBot="1">
      <c r="F201" s="225" t="s">
        <v>486</v>
      </c>
      <c r="G201" s="248"/>
      <c r="H201" s="227"/>
      <c r="I201" s="227"/>
      <c r="J201" s="227"/>
      <c r="K201" s="228"/>
    </row>
    <row r="202" spans="6:11" ht="13.5" thickTop="1">
      <c r="F202" s="225" t="s">
        <v>487</v>
      </c>
      <c r="G202" s="227"/>
      <c r="H202" s="227"/>
      <c r="I202" s="227"/>
      <c r="J202" s="227"/>
      <c r="K202" s="228"/>
    </row>
    <row r="203" spans="6:11">
      <c r="F203" s="225" t="s">
        <v>488</v>
      </c>
      <c r="G203" s="227"/>
      <c r="H203" s="227"/>
      <c r="I203" s="227"/>
      <c r="J203" s="227"/>
      <c r="K203" s="228"/>
    </row>
    <row r="204" spans="6:11">
      <c r="F204" s="225" t="s">
        <v>489</v>
      </c>
      <c r="G204" s="227"/>
      <c r="H204" s="227"/>
      <c r="I204" s="227"/>
      <c r="J204" s="227"/>
      <c r="K204" s="228"/>
    </row>
    <row r="205" spans="6:11">
      <c r="F205" s="225" t="s">
        <v>490</v>
      </c>
      <c r="G205" s="227"/>
      <c r="H205" s="227"/>
      <c r="I205" s="227"/>
      <c r="J205" s="227"/>
      <c r="K205" s="228"/>
    </row>
    <row r="206" spans="6:11">
      <c r="F206" s="225" t="s">
        <v>491</v>
      </c>
      <c r="G206" s="227"/>
      <c r="H206" s="227"/>
      <c r="I206" s="227"/>
      <c r="J206" s="227"/>
      <c r="K206" s="228"/>
    </row>
    <row r="207" spans="6:11">
      <c r="F207" s="225" t="s">
        <v>492</v>
      </c>
      <c r="G207" s="227"/>
      <c r="H207" s="227"/>
      <c r="I207" s="227"/>
      <c r="J207" s="227"/>
      <c r="K207" s="228"/>
    </row>
    <row r="208" spans="6:11">
      <c r="F208" s="225" t="s">
        <v>493</v>
      </c>
      <c r="G208" s="227"/>
      <c r="H208" s="227"/>
      <c r="I208" s="227"/>
      <c r="J208" s="227"/>
      <c r="K208" s="228"/>
    </row>
    <row r="209" spans="6:11">
      <c r="F209" s="225" t="s">
        <v>494</v>
      </c>
      <c r="G209" s="227"/>
      <c r="H209" s="227"/>
      <c r="I209" s="227"/>
      <c r="J209" s="227"/>
      <c r="K209" s="228"/>
    </row>
    <row r="210" spans="6:11">
      <c r="F210" s="225" t="s">
        <v>495</v>
      </c>
      <c r="G210" s="227"/>
      <c r="H210" s="227"/>
      <c r="I210" s="227"/>
      <c r="J210" s="227"/>
      <c r="K210" s="228"/>
    </row>
    <row r="211" spans="6:11">
      <c r="F211" s="225" t="s">
        <v>496</v>
      </c>
      <c r="G211" s="227"/>
      <c r="H211" s="227"/>
      <c r="I211" s="227"/>
      <c r="J211" s="227"/>
      <c r="K211" s="228"/>
    </row>
    <row r="212" spans="6:11">
      <c r="F212" s="225" t="s">
        <v>497</v>
      </c>
      <c r="G212" s="227"/>
      <c r="H212" s="227"/>
      <c r="I212" s="227"/>
      <c r="J212" s="227"/>
      <c r="K212" s="228"/>
    </row>
    <row r="213" spans="6:11">
      <c r="F213" s="225" t="s">
        <v>498</v>
      </c>
      <c r="G213" s="227"/>
      <c r="H213" s="227"/>
      <c r="I213" s="227"/>
      <c r="J213" s="227"/>
      <c r="K213" s="228"/>
    </row>
    <row r="214" spans="6:11">
      <c r="F214" s="225" t="s">
        <v>499</v>
      </c>
      <c r="G214" s="227"/>
      <c r="H214" s="227"/>
      <c r="I214" s="227"/>
      <c r="J214" s="227"/>
      <c r="K214" s="228"/>
    </row>
    <row r="215" spans="6:11">
      <c r="F215" s="225" t="s">
        <v>500</v>
      </c>
      <c r="G215" s="227"/>
      <c r="H215" s="227"/>
      <c r="I215" s="227"/>
      <c r="J215" s="227"/>
      <c r="K215" s="228"/>
    </row>
    <row r="216" spans="6:11">
      <c r="F216" s="225" t="s">
        <v>501</v>
      </c>
      <c r="G216" s="227"/>
      <c r="H216" s="227"/>
      <c r="I216" s="227"/>
      <c r="J216" s="227"/>
      <c r="K216" s="228"/>
    </row>
    <row r="217" spans="6:11">
      <c r="F217" s="225" t="s">
        <v>502</v>
      </c>
      <c r="G217" s="227"/>
      <c r="H217" s="227"/>
      <c r="I217" s="227"/>
      <c r="J217" s="227"/>
      <c r="K217" s="228"/>
    </row>
    <row r="218" spans="6:11">
      <c r="F218" s="225" t="s">
        <v>503</v>
      </c>
      <c r="G218" s="227"/>
      <c r="H218" s="227"/>
      <c r="I218" s="227"/>
      <c r="J218" s="227"/>
      <c r="K218" s="228"/>
    </row>
    <row r="219" spans="6:11">
      <c r="F219" s="225" t="s">
        <v>504</v>
      </c>
      <c r="G219" s="227"/>
      <c r="H219" s="227"/>
      <c r="I219" s="227"/>
      <c r="J219" s="227"/>
      <c r="K219" s="228"/>
    </row>
    <row r="220" spans="6:11">
      <c r="F220" s="225" t="s">
        <v>505</v>
      </c>
      <c r="G220" s="227"/>
      <c r="H220" s="227"/>
      <c r="I220" s="227"/>
      <c r="J220" s="227"/>
      <c r="K220" s="228"/>
    </row>
    <row r="221" spans="6:11">
      <c r="F221" s="225" t="s">
        <v>506</v>
      </c>
      <c r="G221" s="227"/>
      <c r="H221" s="227"/>
      <c r="I221" s="227"/>
      <c r="J221" s="227"/>
      <c r="K221" s="228"/>
    </row>
    <row r="222" spans="6:11">
      <c r="F222" s="225" t="s">
        <v>507</v>
      </c>
      <c r="G222" s="227"/>
      <c r="H222" s="227"/>
      <c r="I222" s="227"/>
      <c r="J222" s="227"/>
      <c r="K222" s="228"/>
    </row>
    <row r="223" spans="6:11">
      <c r="F223" s="225" t="s">
        <v>508</v>
      </c>
      <c r="G223" s="227"/>
      <c r="H223" s="227"/>
      <c r="I223" s="227"/>
      <c r="J223" s="227"/>
      <c r="K223" s="228"/>
    </row>
    <row r="224" spans="6:11">
      <c r="F224" s="225" t="s">
        <v>509</v>
      </c>
      <c r="G224" s="227"/>
      <c r="H224" s="227"/>
      <c r="I224" s="227"/>
      <c r="J224" s="227"/>
      <c r="K224" s="228"/>
    </row>
    <row r="225" spans="6:11">
      <c r="F225" s="225" t="s">
        <v>510</v>
      </c>
      <c r="G225" s="227"/>
      <c r="H225" s="227"/>
      <c r="I225" s="227"/>
      <c r="J225" s="227"/>
      <c r="K225" s="228"/>
    </row>
    <row r="226" spans="6:11">
      <c r="F226" s="225" t="s">
        <v>511</v>
      </c>
      <c r="G226" s="227"/>
      <c r="H226" s="227"/>
      <c r="I226" s="227"/>
      <c r="J226" s="227"/>
      <c r="K226" s="228"/>
    </row>
    <row r="227" spans="6:11">
      <c r="F227" s="225" t="s">
        <v>512</v>
      </c>
      <c r="G227" s="227"/>
      <c r="H227" s="227"/>
      <c r="I227" s="227"/>
      <c r="J227" s="227"/>
      <c r="K227" s="228"/>
    </row>
    <row r="228" spans="6:11">
      <c r="F228" s="225" t="s">
        <v>513</v>
      </c>
      <c r="G228" s="227"/>
      <c r="H228" s="227"/>
      <c r="I228" s="227"/>
      <c r="J228" s="227"/>
      <c r="K228" s="228"/>
    </row>
    <row r="229" spans="6:11">
      <c r="F229" s="225" t="s">
        <v>514</v>
      </c>
      <c r="G229" s="227"/>
      <c r="H229" s="227"/>
      <c r="I229" s="227"/>
      <c r="J229" s="227"/>
      <c r="K229" s="228"/>
    </row>
    <row r="230" spans="6:11">
      <c r="F230" s="225" t="s">
        <v>515</v>
      </c>
      <c r="G230" s="227"/>
      <c r="H230" s="227"/>
      <c r="I230" s="227"/>
      <c r="J230" s="227"/>
      <c r="K230" s="228"/>
    </row>
    <row r="231" spans="6:11">
      <c r="F231" s="225" t="s">
        <v>516</v>
      </c>
      <c r="G231" s="227"/>
      <c r="H231" s="227"/>
      <c r="I231" s="227"/>
      <c r="J231" s="227"/>
      <c r="K231" s="228"/>
    </row>
    <row r="232" spans="6:11">
      <c r="F232" s="225" t="s">
        <v>517</v>
      </c>
      <c r="G232" s="227"/>
      <c r="H232" s="227"/>
      <c r="I232" s="227"/>
      <c r="J232" s="227"/>
      <c r="K232" s="228"/>
    </row>
    <row r="233" spans="6:11">
      <c r="F233" s="225" t="s">
        <v>518</v>
      </c>
      <c r="G233" s="227"/>
      <c r="H233" s="227"/>
      <c r="I233" s="227"/>
      <c r="J233" s="227"/>
      <c r="K233" s="228"/>
    </row>
    <row r="234" spans="6:11">
      <c r="F234" s="225" t="s">
        <v>519</v>
      </c>
      <c r="G234" s="227"/>
      <c r="H234" s="227"/>
      <c r="I234" s="227"/>
      <c r="J234" s="227"/>
      <c r="K234" s="228"/>
    </row>
    <row r="235" spans="6:11">
      <c r="F235" s="225" t="s">
        <v>520</v>
      </c>
      <c r="G235" s="227"/>
      <c r="H235" s="227"/>
      <c r="I235" s="227"/>
      <c r="J235" s="227"/>
      <c r="K235" s="228"/>
    </row>
    <row r="236" spans="6:11">
      <c r="F236" s="225" t="s">
        <v>521</v>
      </c>
      <c r="G236" s="227"/>
      <c r="H236" s="227"/>
      <c r="I236" s="227"/>
      <c r="J236" s="227"/>
      <c r="K236" s="228"/>
    </row>
    <row r="237" spans="6:11">
      <c r="F237" s="225" t="s">
        <v>522</v>
      </c>
      <c r="G237" s="227"/>
      <c r="H237" s="227"/>
      <c r="I237" s="227"/>
      <c r="J237" s="227"/>
      <c r="K237" s="228"/>
    </row>
    <row r="238" spans="6:11">
      <c r="F238" s="225" t="s">
        <v>523</v>
      </c>
      <c r="G238" s="227"/>
      <c r="H238" s="227"/>
      <c r="I238" s="227"/>
      <c r="J238" s="227"/>
      <c r="K238" s="228"/>
    </row>
    <row r="239" spans="6:11">
      <c r="F239" s="225" t="s">
        <v>524</v>
      </c>
      <c r="G239" s="227"/>
      <c r="H239" s="227"/>
      <c r="I239" s="227"/>
      <c r="J239" s="227"/>
      <c r="K239" s="228"/>
    </row>
    <row r="240" spans="6:11" ht="13.5" thickBot="1">
      <c r="F240" s="244" t="s">
        <v>525</v>
      </c>
      <c r="G240" s="241"/>
      <c r="H240" s="241"/>
      <c r="I240" s="241"/>
      <c r="J240" s="241"/>
      <c r="K240" s="242"/>
    </row>
    <row r="242" spans="2:18" ht="13.5" thickBot="1"/>
    <row r="243" spans="2:18">
      <c r="B243" s="285"/>
      <c r="C243" s="286"/>
      <c r="D243" s="286"/>
      <c r="E243" s="286"/>
      <c r="F243" s="286"/>
      <c r="G243" s="286"/>
      <c r="H243" s="286"/>
      <c r="I243" s="286"/>
      <c r="J243" s="286"/>
      <c r="K243" s="286"/>
      <c r="L243" s="286"/>
      <c r="M243" s="286"/>
      <c r="N243" s="286"/>
      <c r="O243" s="286"/>
      <c r="P243" s="286"/>
      <c r="Q243" s="286"/>
      <c r="R243" s="287"/>
    </row>
    <row r="244" spans="2:18" ht="15.75">
      <c r="B244" s="288"/>
      <c r="C244" s="289"/>
      <c r="D244" s="289" t="s">
        <v>568</v>
      </c>
      <c r="E244" s="289"/>
      <c r="F244" s="289"/>
      <c r="G244" s="289"/>
      <c r="H244" s="289"/>
      <c r="I244" s="289"/>
      <c r="J244" s="289"/>
      <c r="K244" s="289"/>
      <c r="L244" s="289"/>
      <c r="M244" s="289"/>
      <c r="N244" s="289"/>
      <c r="O244" s="289"/>
      <c r="P244" s="290"/>
      <c r="Q244" s="290"/>
      <c r="R244" s="291"/>
    </row>
    <row r="245" spans="2:18" ht="15.75">
      <c r="B245" s="288"/>
      <c r="C245" s="289">
        <v>1</v>
      </c>
      <c r="D245" s="304" t="s">
        <v>569</v>
      </c>
      <c r="E245" s="289"/>
      <c r="F245" s="292"/>
      <c r="G245" s="292"/>
      <c r="H245" s="292"/>
      <c r="I245" s="292"/>
      <c r="J245" s="292"/>
      <c r="K245" s="292"/>
      <c r="L245" s="292"/>
      <c r="M245" s="289"/>
      <c r="N245" s="289"/>
      <c r="O245" s="289"/>
      <c r="P245" s="290"/>
      <c r="Q245" s="290"/>
      <c r="R245" s="291"/>
    </row>
    <row r="246" spans="2:18" ht="15.75">
      <c r="B246" s="288"/>
      <c r="C246" s="289">
        <v>2</v>
      </c>
      <c r="D246" s="303" t="s">
        <v>570</v>
      </c>
      <c r="E246" s="289"/>
      <c r="F246" s="289"/>
      <c r="G246" s="289"/>
      <c r="H246" s="289"/>
      <c r="I246" s="289"/>
      <c r="J246" s="289"/>
      <c r="K246" s="289"/>
      <c r="L246" s="289"/>
      <c r="M246" s="289"/>
      <c r="N246" s="289"/>
      <c r="O246" s="289"/>
      <c r="P246" s="290"/>
      <c r="Q246" s="290"/>
      <c r="R246" s="291"/>
    </row>
    <row r="247" spans="2:18" ht="15.75">
      <c r="B247" s="288"/>
      <c r="C247" s="289">
        <v>3</v>
      </c>
      <c r="D247" s="293" t="s">
        <v>571</v>
      </c>
      <c r="E247" s="289"/>
      <c r="F247" s="289"/>
      <c r="G247" s="289"/>
      <c r="H247" s="289"/>
      <c r="I247" s="289"/>
      <c r="J247" s="289"/>
      <c r="K247" s="289"/>
      <c r="L247" s="289"/>
      <c r="M247" s="289"/>
      <c r="N247" s="289"/>
      <c r="O247" s="289"/>
      <c r="P247" s="290"/>
      <c r="Q247" s="290"/>
      <c r="R247" s="291"/>
    </row>
    <row r="248" spans="2:18" ht="15.75">
      <c r="B248" s="288"/>
      <c r="C248" s="289">
        <v>4</v>
      </c>
      <c r="D248" s="294" t="s">
        <v>572</v>
      </c>
      <c r="E248" s="289"/>
      <c r="F248" s="289"/>
      <c r="G248" s="289"/>
      <c r="H248" s="289"/>
      <c r="I248" s="289"/>
      <c r="J248" s="289"/>
      <c r="K248" s="289"/>
      <c r="L248" s="289"/>
      <c r="M248" s="289"/>
      <c r="N248" s="289"/>
      <c r="O248" s="289"/>
      <c r="P248" s="290"/>
      <c r="Q248" s="290"/>
      <c r="R248" s="291"/>
    </row>
    <row r="249" spans="2:18" ht="15">
      <c r="B249" s="288">
        <v>1</v>
      </c>
      <c r="C249" s="295" t="s">
        <v>573</v>
      </c>
      <c r="D249" s="296"/>
      <c r="E249" s="296"/>
      <c r="F249" s="296"/>
      <c r="G249" s="296"/>
      <c r="H249" s="296"/>
      <c r="I249" s="296"/>
      <c r="J249" s="296"/>
      <c r="K249" s="296"/>
      <c r="L249" s="296"/>
      <c r="M249" s="296"/>
      <c r="N249" s="296"/>
      <c r="O249" s="297"/>
      <c r="P249" s="297"/>
      <c r="Q249" s="297"/>
      <c r="R249" s="291"/>
    </row>
    <row r="250" spans="2:18" ht="18">
      <c r="B250" s="288">
        <v>2</v>
      </c>
      <c r="C250" s="295" t="s">
        <v>574</v>
      </c>
      <c r="D250" s="296"/>
      <c r="E250" s="296"/>
      <c r="F250" s="296"/>
      <c r="G250" s="296"/>
      <c r="H250" s="296"/>
      <c r="I250" s="296"/>
      <c r="J250" s="296"/>
      <c r="K250" s="296"/>
      <c r="L250" s="296"/>
      <c r="M250" s="296"/>
      <c r="N250" s="296"/>
      <c r="O250" s="297"/>
      <c r="P250" s="297"/>
      <c r="Q250" s="297"/>
      <c r="R250" s="298"/>
    </row>
    <row r="251" spans="2:18" ht="18">
      <c r="B251" s="288">
        <v>3</v>
      </c>
      <c r="C251" s="295" t="s">
        <v>575</v>
      </c>
      <c r="D251" s="296"/>
      <c r="E251" s="296"/>
      <c r="F251" s="296"/>
      <c r="G251" s="296"/>
      <c r="H251" s="296"/>
      <c r="I251" s="296"/>
      <c r="J251" s="296"/>
      <c r="K251" s="296"/>
      <c r="L251" s="296"/>
      <c r="M251" s="296"/>
      <c r="N251" s="296"/>
      <c r="O251" s="297"/>
      <c r="P251" s="297"/>
      <c r="Q251" s="297"/>
      <c r="R251" s="298"/>
    </row>
    <row r="252" spans="2:18" ht="14.25">
      <c r="B252" s="225">
        <v>4</v>
      </c>
      <c r="C252" s="295" t="s">
        <v>576</v>
      </c>
      <c r="D252" s="296"/>
      <c r="E252" s="296"/>
      <c r="F252" s="296"/>
      <c r="G252" s="296"/>
      <c r="H252" s="296"/>
      <c r="I252" s="296"/>
      <c r="J252" s="296"/>
      <c r="K252" s="296"/>
      <c r="L252" s="296"/>
      <c r="M252" s="296"/>
      <c r="N252" s="296"/>
      <c r="O252" s="297"/>
      <c r="P252" s="297"/>
      <c r="Q252" s="297"/>
      <c r="R252" s="228"/>
    </row>
    <row r="253" spans="2:18">
      <c r="B253" s="225"/>
      <c r="C253" s="227"/>
      <c r="D253" s="227"/>
      <c r="E253" s="299" t="s">
        <v>577</v>
      </c>
      <c r="G253" s="299" t="s">
        <v>578</v>
      </c>
      <c r="H253" s="227"/>
      <c r="I253" s="299" t="s">
        <v>579</v>
      </c>
      <c r="J253" s="227"/>
      <c r="K253" s="227"/>
      <c r="L253" s="227"/>
      <c r="M253" s="227"/>
      <c r="N253" s="227"/>
      <c r="O253" s="227"/>
      <c r="P253" s="227"/>
      <c r="Q253" s="227"/>
      <c r="R253" s="228"/>
    </row>
    <row r="254" spans="2:18">
      <c r="B254" s="225"/>
      <c r="C254" s="227"/>
      <c r="D254" s="227"/>
      <c r="E254" s="300" t="s">
        <v>580</v>
      </c>
      <c r="G254" s="300" t="s">
        <v>258</v>
      </c>
      <c r="H254" s="227"/>
      <c r="I254" s="300" t="s">
        <v>581</v>
      </c>
      <c r="J254" s="227"/>
      <c r="K254" s="227"/>
      <c r="L254" s="227"/>
      <c r="M254" s="227"/>
      <c r="N254" s="227"/>
      <c r="O254" s="227"/>
      <c r="P254" s="227"/>
      <c r="Q254" s="227"/>
      <c r="R254" s="228"/>
    </row>
    <row r="255" spans="2:18">
      <c r="B255" s="225"/>
      <c r="C255" s="227"/>
      <c r="D255" s="227"/>
      <c r="E255" s="301" t="s">
        <v>582</v>
      </c>
      <c r="G255" s="301" t="s">
        <v>262</v>
      </c>
      <c r="H255" s="227"/>
      <c r="I255" s="301" t="s">
        <v>583</v>
      </c>
      <c r="J255" s="227"/>
      <c r="K255" s="227"/>
      <c r="L255" s="227"/>
      <c r="M255" s="227"/>
      <c r="N255" s="227"/>
      <c r="O255" s="227"/>
      <c r="P255" s="227"/>
      <c r="Q255" s="227"/>
      <c r="R255" s="228"/>
    </row>
    <row r="256" spans="2:18">
      <c r="B256" s="225"/>
      <c r="C256" s="227"/>
      <c r="D256" s="227"/>
      <c r="E256" s="302" t="s">
        <v>584</v>
      </c>
      <c r="G256" s="302" t="s">
        <v>584</v>
      </c>
      <c r="H256" s="227"/>
      <c r="I256" s="302" t="s">
        <v>585</v>
      </c>
      <c r="J256" s="227"/>
      <c r="K256" s="227"/>
      <c r="L256" s="227"/>
      <c r="M256" s="227"/>
      <c r="N256" s="227"/>
      <c r="O256" s="227"/>
      <c r="P256" s="227"/>
      <c r="Q256" s="227"/>
      <c r="R256" s="228"/>
    </row>
    <row r="257" spans="2:18" ht="13.5" thickBot="1">
      <c r="B257" s="244"/>
      <c r="C257" s="241"/>
      <c r="D257" s="241"/>
      <c r="E257" s="241"/>
      <c r="F257" s="241"/>
      <c r="G257" s="241"/>
      <c r="H257" s="241"/>
      <c r="I257" s="241"/>
      <c r="J257" s="241"/>
      <c r="K257" s="241"/>
      <c r="L257" s="241"/>
      <c r="M257" s="241"/>
      <c r="N257" s="241"/>
      <c r="O257" s="241"/>
      <c r="P257" s="241"/>
      <c r="Q257" s="241"/>
      <c r="R257" s="242"/>
    </row>
  </sheetData>
  <mergeCells count="2">
    <mergeCell ref="N2:N3"/>
    <mergeCell ref="O2:O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39997558519241921"/>
  </sheetPr>
  <dimension ref="A1:U76"/>
  <sheetViews>
    <sheetView showGridLines="0" view="pageBreakPreview" zoomScale="90" zoomScaleNormal="80" zoomScaleSheetLayoutView="90" workbookViewId="0">
      <selection activeCell="B12" sqref="B12:I12"/>
    </sheetView>
  </sheetViews>
  <sheetFormatPr baseColWidth="10" defaultColWidth="0" defaultRowHeight="13.9" customHeight="1" zeroHeight="1"/>
  <cols>
    <col min="1" max="9" width="12.28515625" style="255" customWidth="1"/>
    <col min="10" max="10" width="13.28515625" style="255" hidden="1" customWidth="1"/>
    <col min="11" max="12" width="11.140625" style="255" hidden="1" customWidth="1"/>
    <col min="13" max="13" width="44.28515625" style="255" hidden="1" customWidth="1"/>
    <col min="14" max="16384" width="11.140625" style="255" hidden="1"/>
  </cols>
  <sheetData>
    <row r="1" spans="1:21" ht="15.75" thickBot="1">
      <c r="A1" s="453" t="s">
        <v>538</v>
      </c>
      <c r="B1" s="453"/>
      <c r="C1" s="453"/>
      <c r="D1" s="453"/>
      <c r="E1" s="453"/>
      <c r="F1" s="453"/>
      <c r="G1" s="453"/>
      <c r="H1" s="453"/>
      <c r="I1" s="453"/>
      <c r="J1" s="254"/>
      <c r="K1" s="254"/>
    </row>
    <row r="2" spans="1:21" ht="14.25">
      <c r="A2" s="454" t="s">
        <v>539</v>
      </c>
      <c r="B2" s="454"/>
      <c r="C2" s="454"/>
      <c r="D2" s="454"/>
      <c r="E2" s="454"/>
      <c r="F2" s="454"/>
      <c r="G2" s="454"/>
      <c r="H2" s="454"/>
      <c r="I2" s="454"/>
    </row>
    <row r="3" spans="1:21" ht="14.25">
      <c r="A3" s="256"/>
      <c r="B3" s="256"/>
      <c r="C3" s="257"/>
      <c r="D3" s="257"/>
      <c r="E3" s="257"/>
      <c r="F3" s="257"/>
      <c r="G3" s="257"/>
      <c r="H3" s="257"/>
      <c r="I3" s="257"/>
    </row>
    <row r="4" spans="1:21" ht="18.75" customHeight="1" thickBot="1">
      <c r="A4" s="455" t="s">
        <v>617</v>
      </c>
      <c r="B4" s="455"/>
      <c r="C4" s="455"/>
      <c r="D4" s="455"/>
      <c r="E4" s="455"/>
      <c r="F4" s="455"/>
      <c r="G4" s="455"/>
      <c r="H4" s="455"/>
      <c r="I4" s="455"/>
      <c r="J4" s="255" t="str">
        <f>PROPER(A4)</f>
        <v>3Er Timestre, Acumulado Enero-Septiembre</v>
      </c>
    </row>
    <row r="5" spans="1:21" ht="8.25" customHeight="1">
      <c r="A5" s="456"/>
      <c r="B5" s="456" t="s">
        <v>540</v>
      </c>
      <c r="C5" s="456" t="s">
        <v>540</v>
      </c>
      <c r="D5" s="456" t="s">
        <v>540</v>
      </c>
      <c r="E5" s="456" t="s">
        <v>540</v>
      </c>
      <c r="F5" s="456" t="s">
        <v>540</v>
      </c>
      <c r="G5" s="456" t="s">
        <v>540</v>
      </c>
      <c r="H5" s="456" t="s">
        <v>540</v>
      </c>
      <c r="I5" s="456" t="s">
        <v>540</v>
      </c>
      <c r="J5" s="255" t="str">
        <f>PROPER(A5)</f>
        <v/>
      </c>
      <c r="M5" s="258" t="s">
        <v>541</v>
      </c>
    </row>
    <row r="6" spans="1:21" ht="31.5" customHeight="1" thickBot="1">
      <c r="A6" s="455" t="s">
        <v>316</v>
      </c>
      <c r="B6" s="455"/>
      <c r="C6" s="455"/>
      <c r="D6" s="455"/>
      <c r="E6" s="455"/>
      <c r="F6" s="455"/>
      <c r="G6" s="455"/>
      <c r="H6" s="455"/>
      <c r="I6" s="455"/>
      <c r="K6" s="255" t="str">
        <f>PROPER(B6)</f>
        <v/>
      </c>
      <c r="M6" s="258" t="s">
        <v>542</v>
      </c>
      <c r="N6" s="258"/>
      <c r="O6" s="258"/>
      <c r="P6" s="258"/>
      <c r="Q6" s="258"/>
      <c r="R6" s="258"/>
      <c r="S6" s="258"/>
      <c r="T6" s="258"/>
      <c r="U6" s="258"/>
    </row>
    <row r="7" spans="1:21" ht="9" customHeight="1">
      <c r="A7" s="259"/>
      <c r="B7" s="259"/>
      <c r="C7" s="259"/>
      <c r="D7" s="259"/>
      <c r="E7" s="259"/>
      <c r="F7" s="259"/>
      <c r="G7" s="259"/>
      <c r="H7" s="259"/>
      <c r="I7" s="259"/>
      <c r="M7" s="258" t="s">
        <v>543</v>
      </c>
    </row>
    <row r="8" spans="1:21" ht="15">
      <c r="A8" s="457" t="s">
        <v>544</v>
      </c>
      <c r="B8" s="457"/>
      <c r="C8" s="457"/>
      <c r="D8" s="457"/>
      <c r="E8" s="457"/>
      <c r="F8" s="457"/>
      <c r="G8" s="457"/>
      <c r="H8" s="457"/>
      <c r="I8" s="457"/>
      <c r="M8" s="258" t="s">
        <v>545</v>
      </c>
    </row>
    <row r="9" spans="1:21" ht="14.25">
      <c r="M9" s="258"/>
    </row>
    <row r="10" spans="1:21" s="261" customFormat="1" ht="14.25">
      <c r="A10" s="260"/>
      <c r="B10" s="458" t="s">
        <v>546</v>
      </c>
      <c r="C10" s="458"/>
      <c r="D10" s="458"/>
      <c r="E10" s="458"/>
      <c r="F10" s="458"/>
      <c r="G10" s="458"/>
      <c r="H10" s="458"/>
      <c r="I10" s="458"/>
      <c r="M10" s="258"/>
    </row>
    <row r="11" spans="1:21" s="261" customFormat="1" ht="14.25">
      <c r="A11" s="260"/>
      <c r="B11" s="458" t="s">
        <v>231</v>
      </c>
      <c r="C11" s="458"/>
      <c r="D11" s="458"/>
      <c r="E11" s="458"/>
      <c r="F11" s="458"/>
      <c r="G11" s="458"/>
      <c r="H11" s="458"/>
      <c r="I11" s="458"/>
    </row>
    <row r="12" spans="1:21" s="261" customFormat="1" ht="14.25">
      <c r="A12" s="260"/>
      <c r="B12" s="458" t="s">
        <v>547</v>
      </c>
      <c r="C12" s="458"/>
      <c r="D12" s="458"/>
      <c r="E12" s="458"/>
      <c r="F12" s="458"/>
      <c r="G12" s="458"/>
      <c r="H12" s="458"/>
      <c r="I12" s="458"/>
    </row>
    <row r="13" spans="1:21" s="261" customFormat="1" ht="14.25">
      <c r="A13" s="260"/>
      <c r="B13" s="458" t="s">
        <v>548</v>
      </c>
      <c r="C13" s="458"/>
      <c r="D13" s="458"/>
      <c r="E13" s="458"/>
      <c r="F13" s="458"/>
      <c r="G13" s="458"/>
      <c r="H13" s="458"/>
      <c r="I13" s="458"/>
    </row>
    <row r="14" spans="1:21" s="261" customFormat="1" ht="14.25">
      <c r="A14" s="260"/>
      <c r="B14" s="458" t="s">
        <v>549</v>
      </c>
      <c r="C14" s="458"/>
      <c r="D14" s="458"/>
      <c r="E14" s="458"/>
      <c r="F14" s="458"/>
      <c r="G14" s="458"/>
      <c r="H14" s="458"/>
      <c r="I14" s="458"/>
    </row>
    <row r="15" spans="1:21" s="263" customFormat="1" ht="14.25">
      <c r="A15" s="262"/>
      <c r="B15" s="452"/>
      <c r="C15" s="452"/>
      <c r="D15" s="452"/>
      <c r="E15" s="452"/>
      <c r="F15" s="452"/>
      <c r="G15" s="452"/>
      <c r="H15" s="452"/>
      <c r="I15" s="452"/>
      <c r="K15" s="264"/>
    </row>
    <row r="16" spans="1:21" s="263" customFormat="1" ht="14.25">
      <c r="A16" s="265"/>
      <c r="B16" s="460"/>
      <c r="C16" s="460"/>
      <c r="D16" s="460"/>
      <c r="E16" s="460"/>
      <c r="F16" s="460"/>
      <c r="G16" s="460"/>
      <c r="H16" s="460"/>
      <c r="I16" s="460"/>
      <c r="K16" s="266"/>
    </row>
    <row r="17" spans="1:11" s="263" customFormat="1" ht="14.25">
      <c r="A17" s="265"/>
      <c r="B17" s="264"/>
      <c r="K17" s="266"/>
    </row>
    <row r="18" spans="1:11" s="263" customFormat="1" ht="14.25">
      <c r="A18" s="265"/>
      <c r="B18" s="267"/>
      <c r="K18" s="266"/>
    </row>
    <row r="19" spans="1:11" s="263" customFormat="1" ht="14.25">
      <c r="A19" s="265"/>
      <c r="B19" s="268"/>
      <c r="K19" s="266"/>
    </row>
    <row r="20" spans="1:11" s="263" customFormat="1" ht="14.25">
      <c r="A20" s="265"/>
      <c r="B20" s="269" t="s">
        <v>550</v>
      </c>
      <c r="K20" s="266"/>
    </row>
    <row r="21" spans="1:11" s="263" customFormat="1" ht="14.25">
      <c r="A21" s="265"/>
      <c r="B21" s="269"/>
      <c r="K21" s="266"/>
    </row>
    <row r="22" spans="1:11" s="263" customFormat="1" ht="14.25">
      <c r="A22" s="265"/>
      <c r="B22" s="269"/>
      <c r="K22" s="266"/>
    </row>
    <row r="23" spans="1:11" s="263" customFormat="1" ht="14.25">
      <c r="A23" s="265"/>
      <c r="B23" s="269"/>
      <c r="K23" s="266"/>
    </row>
    <row r="24" spans="1:11" s="263" customFormat="1" ht="14.25">
      <c r="A24" s="265"/>
      <c r="B24" s="269"/>
      <c r="K24" s="266"/>
    </row>
    <row r="25" spans="1:11" s="263" customFormat="1" ht="14.25">
      <c r="A25" s="265"/>
      <c r="B25" s="264"/>
      <c r="K25" s="266"/>
    </row>
    <row r="26" spans="1:11" s="263" customFormat="1" ht="14.25">
      <c r="A26" s="265"/>
      <c r="B26" s="269"/>
      <c r="K26" s="266"/>
    </row>
    <row r="27" spans="1:11" s="263" customFormat="1" ht="12" customHeight="1">
      <c r="A27" s="265"/>
      <c r="B27" s="264"/>
      <c r="K27" s="266"/>
    </row>
    <row r="28" spans="1:11" s="263" customFormat="1" ht="16.149999999999999" customHeight="1">
      <c r="A28" s="270"/>
      <c r="B28" s="264"/>
      <c r="K28" s="266"/>
    </row>
    <row r="29" spans="1:11" s="263" customFormat="1" ht="16.149999999999999" customHeight="1">
      <c r="A29" s="270"/>
      <c r="B29" s="264"/>
      <c r="K29" s="266"/>
    </row>
    <row r="30" spans="1:11" s="263" customFormat="1" ht="15" customHeight="1">
      <c r="A30" s="270"/>
      <c r="B30" s="264"/>
      <c r="K30" s="266"/>
    </row>
    <row r="31" spans="1:11" s="263" customFormat="1" ht="16.149999999999999" customHeight="1">
      <c r="A31" s="270"/>
      <c r="B31" s="264"/>
      <c r="K31" s="266"/>
    </row>
    <row r="32" spans="1:11" s="263" customFormat="1" ht="16.149999999999999" customHeight="1">
      <c r="A32" s="270"/>
      <c r="B32" s="264"/>
      <c r="K32" s="266"/>
    </row>
    <row r="33" spans="1:11" s="263" customFormat="1" ht="13.9" customHeight="1">
      <c r="A33" s="270"/>
      <c r="B33" s="264"/>
      <c r="K33" s="266"/>
    </row>
    <row r="34" spans="1:11" ht="16.149999999999999" customHeight="1">
      <c r="A34" s="459" t="s">
        <v>551</v>
      </c>
      <c r="B34" s="459"/>
      <c r="C34" s="459"/>
      <c r="D34" s="459"/>
      <c r="E34" s="459"/>
      <c r="F34" s="459"/>
      <c r="G34" s="459"/>
      <c r="H34" s="459"/>
      <c r="I34" s="459"/>
    </row>
    <row r="35" spans="1:11" ht="214.9" customHeight="1">
      <c r="A35" s="464" t="s">
        <v>605</v>
      </c>
      <c r="B35" s="465"/>
      <c r="C35" s="465"/>
      <c r="D35" s="465"/>
      <c r="E35" s="465"/>
      <c r="F35" s="465"/>
      <c r="G35" s="465"/>
      <c r="H35" s="465"/>
      <c r="I35" s="465"/>
    </row>
    <row r="36" spans="1:11" ht="261.60000000000002" customHeight="1">
      <c r="A36" s="461" t="s">
        <v>606</v>
      </c>
      <c r="B36" s="461"/>
      <c r="C36" s="461"/>
      <c r="D36" s="461"/>
      <c r="E36" s="461"/>
      <c r="F36" s="461"/>
      <c r="G36" s="461"/>
      <c r="H36" s="461"/>
      <c r="I36" s="461"/>
    </row>
    <row r="37" spans="1:11" ht="57.75" customHeight="1">
      <c r="A37" s="462" t="s">
        <v>552</v>
      </c>
      <c r="B37" s="462"/>
      <c r="C37" s="462"/>
      <c r="D37" s="462"/>
      <c r="E37" s="462"/>
      <c r="F37" s="462"/>
      <c r="G37" s="462"/>
      <c r="H37" s="462"/>
      <c r="I37" s="462"/>
    </row>
    <row r="38" spans="1:11" ht="14.25">
      <c r="A38" s="271"/>
      <c r="B38" s="271"/>
      <c r="C38" s="271"/>
      <c r="D38" s="271"/>
      <c r="E38" s="271"/>
      <c r="F38" s="271"/>
      <c r="G38" s="271"/>
      <c r="H38" s="271"/>
      <c r="I38" s="271"/>
    </row>
    <row r="39" spans="1:11" ht="18.600000000000001" customHeight="1">
      <c r="A39" s="463" t="s">
        <v>553</v>
      </c>
      <c r="B39" s="463"/>
      <c r="C39" s="463"/>
      <c r="D39" s="463"/>
      <c r="E39" s="463"/>
      <c r="F39" s="463"/>
      <c r="G39" s="463"/>
      <c r="H39" s="463"/>
      <c r="I39" s="463"/>
    </row>
    <row r="40" spans="1:11" ht="219.6" customHeight="1">
      <c r="A40" s="462" t="s">
        <v>554</v>
      </c>
      <c r="B40" s="462"/>
      <c r="C40" s="462"/>
      <c r="D40" s="462"/>
      <c r="E40" s="462"/>
      <c r="F40" s="462"/>
      <c r="G40" s="462"/>
      <c r="H40" s="462"/>
      <c r="I40" s="462"/>
    </row>
    <row r="41" spans="1:11" ht="186.6" customHeight="1">
      <c r="A41" s="461" t="s">
        <v>555</v>
      </c>
      <c r="B41" s="461"/>
      <c r="C41" s="461"/>
      <c r="D41" s="461"/>
      <c r="E41" s="461"/>
      <c r="F41" s="461"/>
      <c r="G41" s="461"/>
      <c r="H41" s="461"/>
      <c r="I41" s="461"/>
    </row>
    <row r="42" spans="1:11" ht="22.15" customHeight="1">
      <c r="A42" s="459" t="s">
        <v>556</v>
      </c>
      <c r="B42" s="459"/>
      <c r="C42" s="459"/>
      <c r="D42" s="459"/>
      <c r="E42" s="459"/>
      <c r="F42" s="459"/>
      <c r="G42" s="459"/>
      <c r="H42" s="459"/>
      <c r="I42" s="459"/>
    </row>
    <row r="43" spans="1:11" ht="120" customHeight="1">
      <c r="A43" s="461" t="s">
        <v>557</v>
      </c>
      <c r="B43" s="461"/>
      <c r="C43" s="461"/>
      <c r="D43" s="461"/>
      <c r="E43" s="461"/>
      <c r="F43" s="461"/>
      <c r="G43" s="461"/>
      <c r="H43" s="461"/>
      <c r="I43" s="461"/>
    </row>
    <row r="44" spans="1:11" ht="10.5" customHeight="1">
      <c r="A44" s="269"/>
      <c r="B44" s="269"/>
      <c r="C44" s="269"/>
      <c r="D44" s="269"/>
      <c r="E44" s="269"/>
      <c r="F44" s="269"/>
      <c r="G44" s="269"/>
      <c r="H44" s="269"/>
      <c r="I44" s="269"/>
    </row>
    <row r="45" spans="1:11" ht="18" customHeight="1">
      <c r="A45" s="459" t="s">
        <v>558</v>
      </c>
      <c r="B45" s="459"/>
      <c r="C45" s="459"/>
      <c r="D45" s="459"/>
      <c r="E45" s="459"/>
      <c r="F45" s="459"/>
      <c r="G45" s="459"/>
      <c r="H45" s="459"/>
      <c r="I45" s="459"/>
    </row>
    <row r="46" spans="1:11" ht="299.25" customHeight="1">
      <c r="A46" s="461" t="s">
        <v>559</v>
      </c>
      <c r="B46" s="461"/>
      <c r="C46" s="461"/>
      <c r="D46" s="461"/>
      <c r="E46" s="461"/>
      <c r="F46" s="461"/>
      <c r="G46" s="461"/>
      <c r="H46" s="461"/>
      <c r="I46" s="461"/>
    </row>
    <row r="47" spans="1:11" ht="20.45" customHeight="1">
      <c r="A47" s="459" t="s">
        <v>560</v>
      </c>
      <c r="B47" s="459"/>
      <c r="C47" s="459"/>
      <c r="D47" s="459"/>
      <c r="E47" s="459"/>
      <c r="F47" s="459"/>
      <c r="G47" s="459"/>
      <c r="H47" s="459"/>
      <c r="I47" s="459"/>
    </row>
    <row r="48" spans="1:11" ht="211.5" customHeight="1">
      <c r="A48" s="461" t="s">
        <v>561</v>
      </c>
      <c r="B48" s="461"/>
      <c r="C48" s="461"/>
      <c r="D48" s="461"/>
      <c r="E48" s="461"/>
      <c r="F48" s="461"/>
      <c r="G48" s="461"/>
      <c r="H48" s="461"/>
      <c r="I48" s="461"/>
    </row>
    <row r="49" spans="1:9" ht="14.25">
      <c r="A49" s="271"/>
      <c r="B49" s="271"/>
      <c r="C49" s="271"/>
      <c r="D49" s="271"/>
      <c r="E49" s="271"/>
      <c r="F49" s="271"/>
      <c r="G49" s="271"/>
      <c r="H49" s="271"/>
      <c r="I49" s="271"/>
    </row>
    <row r="50" spans="1:9" ht="15">
      <c r="A50" s="459" t="s">
        <v>562</v>
      </c>
      <c r="B50" s="459"/>
      <c r="C50" s="459"/>
      <c r="D50" s="459"/>
      <c r="E50" s="459"/>
      <c r="F50" s="459"/>
      <c r="G50" s="459"/>
      <c r="H50" s="459"/>
      <c r="I50" s="459"/>
    </row>
    <row r="51" spans="1:9" ht="251.25" customHeight="1">
      <c r="A51" s="461" t="s">
        <v>563</v>
      </c>
      <c r="B51" s="461"/>
      <c r="C51" s="461"/>
      <c r="D51" s="461"/>
      <c r="E51" s="461"/>
      <c r="F51" s="461"/>
      <c r="G51" s="461"/>
      <c r="H51" s="461"/>
      <c r="I51" s="461"/>
    </row>
    <row r="52" spans="1:9" ht="15">
      <c r="A52" s="459" t="s">
        <v>564</v>
      </c>
      <c r="B52" s="459"/>
      <c r="C52" s="459"/>
      <c r="D52" s="459"/>
      <c r="E52" s="459"/>
      <c r="F52" s="459"/>
      <c r="G52" s="459"/>
      <c r="H52" s="459"/>
      <c r="I52" s="459"/>
    </row>
    <row r="53" spans="1:9" ht="177" customHeight="1">
      <c r="A53" s="461" t="s">
        <v>621</v>
      </c>
      <c r="B53" s="461"/>
      <c r="C53" s="461"/>
      <c r="D53" s="461"/>
      <c r="E53" s="461"/>
      <c r="F53" s="461"/>
      <c r="G53" s="461"/>
      <c r="H53" s="461"/>
      <c r="I53" s="461"/>
    </row>
    <row r="54" spans="1:9" ht="14.25" hidden="1">
      <c r="A54" s="264"/>
      <c r="B54" s="264"/>
      <c r="C54" s="264"/>
      <c r="D54" s="264"/>
      <c r="E54" s="264"/>
      <c r="F54" s="264"/>
      <c r="G54" s="264"/>
      <c r="H54" s="264"/>
      <c r="I54" s="264"/>
    </row>
    <row r="55" spans="1:9" ht="13.9" customHeight="1"/>
    <row r="56" spans="1:9" ht="13.9" customHeight="1"/>
    <row r="57" spans="1:9" ht="13.9" customHeight="1"/>
    <row r="58" spans="1:9" ht="13.9" customHeight="1"/>
    <row r="59" spans="1:9" ht="13.9" customHeight="1"/>
    <row r="60" spans="1:9" ht="13.9" customHeight="1"/>
    <row r="61" spans="1:9" ht="13.9" customHeight="1"/>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row r="76" ht="13.9" customHeight="1"/>
  </sheetData>
  <sheetProtection selectLockedCells="1"/>
  <mergeCells count="30">
    <mergeCell ref="A48:I48"/>
    <mergeCell ref="A50:I50"/>
    <mergeCell ref="A51:I51"/>
    <mergeCell ref="A52:I52"/>
    <mergeCell ref="A53:I53"/>
    <mergeCell ref="A47:I47"/>
    <mergeCell ref="B16:I16"/>
    <mergeCell ref="A34:I34"/>
    <mergeCell ref="A36:I36"/>
    <mergeCell ref="A37:I37"/>
    <mergeCell ref="A39:I39"/>
    <mergeCell ref="A40:I40"/>
    <mergeCell ref="A41:I41"/>
    <mergeCell ref="A42:I42"/>
    <mergeCell ref="A43:I43"/>
    <mergeCell ref="A45:I45"/>
    <mergeCell ref="A46:I46"/>
    <mergeCell ref="A35:I35"/>
    <mergeCell ref="B15:I15"/>
    <mergeCell ref="A1:I1"/>
    <mergeCell ref="A2:I2"/>
    <mergeCell ref="A4:I4"/>
    <mergeCell ref="A5:I5"/>
    <mergeCell ref="A6:I6"/>
    <mergeCell ref="A8:I8"/>
    <mergeCell ref="B10:I10"/>
    <mergeCell ref="B11:I11"/>
    <mergeCell ref="B12:I12"/>
    <mergeCell ref="B13:I13"/>
    <mergeCell ref="B14:I14"/>
  </mergeCells>
  <conditionalFormatting sqref="A6:I6">
    <cfRule type="cellIs" dxfId="148" priority="1" operator="equal">
      <formula>$I$7</formula>
    </cfRule>
    <cfRule type="cellIs" dxfId="147" priority="2" operator="equal">
      <formula>$I$7</formula>
    </cfRule>
  </conditionalFormatting>
  <hyperlinks>
    <hyperlink ref="B10:I10" location="Índice!A38" display="Marco jurídico"/>
    <hyperlink ref="B11:I11" location="Índice!A41" display="Objetivo"/>
    <hyperlink ref="B12:I12" location="Índice!A44" display="Características"/>
    <hyperlink ref="B13:I13" location="Índice!A46" display="Proceso de Elaboración"/>
    <hyperlink ref="B14:I14" location="Índice!A51" display="Fecha de Entrega"/>
  </hyperlinks>
  <pageMargins left="0.7" right="0.7" top="0.75" bottom="0.75" header="0.3" footer="0.3"/>
  <pageSetup scale="8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Datos'!$U$4:$U$7</xm:f>
          </x14:formula1>
          <xm:sqref>A4:I4</xm:sqref>
        </x14:dataValidation>
        <x14:dataValidation type="list" allowBlank="1" showInputMessage="1" showErrorMessage="1">
          <x14:formula1>
            <xm:f>'Base Datos'!$B$2:$B$33</xm:f>
          </x14:formula1>
          <xm:sqref>A6:I6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39997558519241921"/>
  </sheetPr>
  <dimension ref="A1:L25"/>
  <sheetViews>
    <sheetView showGridLines="0" zoomScale="40" zoomScaleNormal="40" workbookViewId="0">
      <selection activeCell="F18" sqref="F18"/>
    </sheetView>
  </sheetViews>
  <sheetFormatPr baseColWidth="10" defaultColWidth="0" defaultRowHeight="24.6" customHeight="1" zeroHeight="1"/>
  <cols>
    <col min="1" max="2" width="11.28515625" style="148" customWidth="1"/>
    <col min="3" max="4" width="25.7109375" style="148" customWidth="1"/>
    <col min="5" max="5" width="135.7109375" style="148" customWidth="1"/>
    <col min="6" max="6" width="45" style="148" customWidth="1"/>
    <col min="7" max="7" width="48.28515625" style="148" customWidth="1"/>
    <col min="8" max="8" width="37.28515625" style="148" customWidth="1"/>
    <col min="9" max="9" width="11.28515625" style="148" customWidth="1"/>
    <col min="10" max="10" width="29.140625" style="148" customWidth="1"/>
    <col min="11" max="11" width="31.7109375" style="148" customWidth="1"/>
    <col min="12" max="12" width="0" style="148" hidden="1" customWidth="1"/>
    <col min="13" max="16384" width="11.28515625" style="148" hidden="1"/>
  </cols>
  <sheetData>
    <row r="1" spans="1:12" ht="25.5">
      <c r="A1" s="508" t="s">
        <v>526</v>
      </c>
      <c r="B1" s="508"/>
      <c r="C1" s="508"/>
      <c r="D1" s="508"/>
      <c r="E1" s="508"/>
      <c r="F1" s="508"/>
      <c r="G1" s="508"/>
      <c r="H1" s="508"/>
      <c r="I1" s="508"/>
      <c r="J1" s="508"/>
      <c r="K1" s="508"/>
    </row>
    <row r="2" spans="1:12" ht="25.5">
      <c r="A2" s="508"/>
      <c r="B2" s="508"/>
      <c r="C2" s="508"/>
      <c r="D2" s="508"/>
      <c r="E2" s="508"/>
      <c r="F2" s="508"/>
      <c r="G2" s="508"/>
      <c r="H2" s="508"/>
      <c r="I2" s="508"/>
      <c r="J2" s="508"/>
      <c r="K2" s="508"/>
    </row>
    <row r="3" spans="1:12" ht="26.25" thickBot="1">
      <c r="A3" s="509"/>
      <c r="B3" s="509"/>
      <c r="C3" s="509"/>
      <c r="D3" s="249"/>
      <c r="E3" s="249"/>
      <c r="F3" s="250"/>
      <c r="G3" s="250"/>
      <c r="H3" s="251"/>
      <c r="I3" s="251"/>
      <c r="J3" s="510"/>
      <c r="K3" s="510"/>
      <c r="L3" s="252"/>
    </row>
    <row r="4" spans="1:12" s="253" customFormat="1" ht="26.25">
      <c r="A4" s="511" t="s">
        <v>527</v>
      </c>
      <c r="B4" s="512"/>
      <c r="C4" s="512"/>
      <c r="D4" s="513" t="s">
        <v>528</v>
      </c>
      <c r="E4" s="513"/>
      <c r="F4" s="514" t="s">
        <v>529</v>
      </c>
      <c r="G4" s="515"/>
      <c r="H4" s="515"/>
      <c r="I4" s="515"/>
      <c r="J4" s="515"/>
      <c r="K4" s="516"/>
    </row>
    <row r="5" spans="1:12" ht="322.89999999999998" customHeight="1">
      <c r="A5" s="485" t="s">
        <v>530</v>
      </c>
      <c r="B5" s="485"/>
      <c r="C5" s="486"/>
      <c r="D5" s="483"/>
      <c r="E5" s="483"/>
      <c r="F5" s="484" t="s">
        <v>607</v>
      </c>
      <c r="G5" s="484"/>
      <c r="H5" s="484"/>
      <c r="I5" s="484"/>
      <c r="J5" s="484"/>
      <c r="K5" s="484"/>
    </row>
    <row r="6" spans="1:12" ht="25.5">
      <c r="A6" s="487"/>
      <c r="B6" s="487"/>
      <c r="C6" s="488"/>
      <c r="D6" s="491"/>
      <c r="E6" s="492"/>
      <c r="F6" s="497" t="s">
        <v>531</v>
      </c>
      <c r="G6" s="498"/>
      <c r="H6" s="498"/>
      <c r="I6" s="498"/>
      <c r="J6" s="498"/>
      <c r="K6" s="499"/>
    </row>
    <row r="7" spans="1:12" ht="25.5">
      <c r="A7" s="487"/>
      <c r="B7" s="487"/>
      <c r="C7" s="488"/>
      <c r="D7" s="493"/>
      <c r="E7" s="494"/>
      <c r="F7" s="500"/>
      <c r="G7" s="501"/>
      <c r="H7" s="501"/>
      <c r="I7" s="501"/>
      <c r="J7" s="501"/>
      <c r="K7" s="502"/>
    </row>
    <row r="8" spans="1:12" ht="254.45" customHeight="1">
      <c r="A8" s="487"/>
      <c r="B8" s="487"/>
      <c r="C8" s="488"/>
      <c r="D8" s="495"/>
      <c r="E8" s="496"/>
      <c r="F8" s="503"/>
      <c r="G8" s="504"/>
      <c r="H8" s="504"/>
      <c r="I8" s="504"/>
      <c r="J8" s="504"/>
      <c r="K8" s="505"/>
    </row>
    <row r="9" spans="1:12" ht="342.6" customHeight="1">
      <c r="A9" s="489"/>
      <c r="B9" s="489"/>
      <c r="C9" s="490"/>
      <c r="D9" s="506"/>
      <c r="E9" s="507"/>
      <c r="F9" s="473" t="s">
        <v>620</v>
      </c>
      <c r="G9" s="474"/>
      <c r="H9" s="474"/>
      <c r="I9" s="474"/>
      <c r="J9" s="474"/>
      <c r="K9" s="475"/>
    </row>
    <row r="10" spans="1:12" ht="260.45" customHeight="1">
      <c r="A10" s="481" t="s">
        <v>532</v>
      </c>
      <c r="B10" s="482"/>
      <c r="C10" s="482"/>
      <c r="D10" s="482"/>
      <c r="E10" s="482"/>
      <c r="F10" s="473" t="s">
        <v>533</v>
      </c>
      <c r="G10" s="474"/>
      <c r="H10" s="474"/>
      <c r="I10" s="474"/>
      <c r="J10" s="474"/>
      <c r="K10" s="475"/>
    </row>
    <row r="11" spans="1:12" ht="272.45" customHeight="1">
      <c r="A11" s="469" t="s">
        <v>534</v>
      </c>
      <c r="B11" s="470"/>
      <c r="C11" s="471"/>
      <c r="D11" s="483"/>
      <c r="E11" s="483"/>
      <c r="F11" s="484" t="s">
        <v>608</v>
      </c>
      <c r="G11" s="484"/>
      <c r="H11" s="484"/>
      <c r="I11" s="484"/>
      <c r="J11" s="484"/>
      <c r="K11" s="484"/>
    </row>
    <row r="12" spans="1:12" ht="249" customHeight="1">
      <c r="A12" s="469" t="s">
        <v>535</v>
      </c>
      <c r="B12" s="470"/>
      <c r="C12" s="471"/>
      <c r="D12" s="472"/>
      <c r="E12" s="471"/>
      <c r="F12" s="473" t="s">
        <v>536</v>
      </c>
      <c r="G12" s="474"/>
      <c r="H12" s="474"/>
      <c r="I12" s="474"/>
      <c r="J12" s="474"/>
      <c r="K12" s="475"/>
    </row>
    <row r="13" spans="1:12" ht="230.45" customHeight="1">
      <c r="A13" s="476" t="s">
        <v>537</v>
      </c>
      <c r="B13" s="477"/>
      <c r="C13" s="478"/>
      <c r="D13" s="479"/>
      <c r="E13" s="480"/>
      <c r="F13" s="473" t="s">
        <v>609</v>
      </c>
      <c r="G13" s="474"/>
      <c r="H13" s="474"/>
      <c r="I13" s="474"/>
      <c r="J13" s="474"/>
      <c r="K13" s="475"/>
    </row>
    <row r="14" spans="1:12" ht="381" customHeight="1" thickBot="1">
      <c r="A14" s="466" t="s">
        <v>622</v>
      </c>
      <c r="B14" s="467"/>
      <c r="C14" s="467"/>
      <c r="D14" s="467"/>
      <c r="E14" s="467"/>
      <c r="F14" s="467"/>
      <c r="G14" s="467"/>
      <c r="H14" s="467"/>
      <c r="I14" s="467"/>
      <c r="J14" s="467"/>
      <c r="K14" s="468"/>
    </row>
    <row r="15" spans="1:12" ht="25.5"/>
    <row r="16" spans="1:12" ht="25.5"/>
    <row r="17" ht="25.5"/>
    <row r="18" ht="24.6" customHeight="1"/>
    <row r="19" ht="24.6" customHeight="1"/>
    <row r="20" ht="24.6" customHeight="1"/>
    <row r="21" ht="24.6" customHeight="1"/>
    <row r="22" ht="24.6" customHeight="1"/>
    <row r="23" ht="24.6" customHeight="1"/>
    <row r="24" ht="24.6" customHeight="1"/>
    <row r="25" ht="24.6" customHeight="1"/>
  </sheetData>
  <sheetProtection selectLockedCells="1"/>
  <mergeCells count="26">
    <mergeCell ref="A1:K2"/>
    <mergeCell ref="A3:C3"/>
    <mergeCell ref="J3:K3"/>
    <mergeCell ref="A4:C4"/>
    <mergeCell ref="D4:E4"/>
    <mergeCell ref="F4:K4"/>
    <mergeCell ref="A5:C9"/>
    <mergeCell ref="D5:E5"/>
    <mergeCell ref="F5:K5"/>
    <mergeCell ref="D6:E8"/>
    <mergeCell ref="F6:K8"/>
    <mergeCell ref="D9:E9"/>
    <mergeCell ref="F9:K9"/>
    <mergeCell ref="A10:C10"/>
    <mergeCell ref="D10:E10"/>
    <mergeCell ref="F10:K10"/>
    <mergeCell ref="A11:C11"/>
    <mergeCell ref="D11:E11"/>
    <mergeCell ref="F11:K11"/>
    <mergeCell ref="A14:K14"/>
    <mergeCell ref="A12:C12"/>
    <mergeCell ref="D12:E12"/>
    <mergeCell ref="F12:K12"/>
    <mergeCell ref="A13:C13"/>
    <mergeCell ref="D13:E13"/>
    <mergeCell ref="F13:K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P58"/>
  <sheetViews>
    <sheetView showGridLines="0" view="pageBreakPreview" topLeftCell="A28" zoomScale="85" zoomScaleNormal="30" zoomScaleSheetLayoutView="85" workbookViewId="0">
      <selection activeCell="A32" sqref="A32:J32"/>
    </sheetView>
  </sheetViews>
  <sheetFormatPr baseColWidth="10" defaultColWidth="12.28515625" defaultRowHeight="15"/>
  <cols>
    <col min="1" max="10" width="20" style="2" customWidth="1"/>
    <col min="11" max="11" width="25.140625" style="2" customWidth="1"/>
    <col min="12" max="12" width="57" style="2" customWidth="1"/>
    <col min="13" max="13" width="59.85546875" style="2" customWidth="1"/>
    <col min="14" max="16384" width="12.28515625" style="2"/>
  </cols>
  <sheetData>
    <row r="1" spans="1:16" ht="34.9" customHeight="1" thickBot="1">
      <c r="A1" s="533" t="str">
        <f>CONCATENATE(Índice!A6)</f>
        <v>Zacatecas</v>
      </c>
      <c r="B1" s="534"/>
      <c r="C1" s="534"/>
      <c r="D1" s="534"/>
      <c r="E1" s="534"/>
      <c r="F1" s="534"/>
      <c r="G1" s="534"/>
      <c r="H1" s="534"/>
      <c r="I1" s="534"/>
      <c r="J1" s="548"/>
      <c r="K1" s="533" t="s">
        <v>0</v>
      </c>
      <c r="L1" s="534"/>
      <c r="M1" s="535"/>
      <c r="N1" s="1"/>
      <c r="O1" s="1"/>
      <c r="P1" s="1"/>
    </row>
    <row r="2" spans="1:16" s="4" customFormat="1" ht="34.5">
      <c r="A2" s="536" t="s">
        <v>1</v>
      </c>
      <c r="B2" s="537"/>
      <c r="C2" s="537"/>
      <c r="D2" s="537"/>
      <c r="E2" s="537"/>
      <c r="F2" s="537"/>
      <c r="G2" s="537"/>
      <c r="H2" s="537"/>
      <c r="I2" s="537"/>
      <c r="J2" s="538"/>
      <c r="K2" s="539"/>
      <c r="L2" s="540"/>
      <c r="M2" s="3"/>
    </row>
    <row r="3" spans="1:16" ht="7.15" customHeight="1">
      <c r="A3" s="5"/>
      <c r="B3" s="5"/>
      <c r="C3" s="5"/>
      <c r="D3" s="5"/>
      <c r="K3" s="541" t="s">
        <v>2</v>
      </c>
      <c r="L3" s="541"/>
      <c r="M3" s="542" t="s">
        <v>3</v>
      </c>
    </row>
    <row r="4" spans="1:16" ht="24.75" customHeight="1">
      <c r="A4" s="543" t="s">
        <v>623</v>
      </c>
      <c r="B4" s="544"/>
      <c r="C4" s="544"/>
      <c r="D4" s="544"/>
      <c r="E4" s="544"/>
      <c r="F4" s="544"/>
      <c r="G4" s="544"/>
      <c r="H4" s="544"/>
      <c r="I4" s="544"/>
      <c r="J4" s="545"/>
      <c r="K4" s="541"/>
      <c r="L4" s="541"/>
      <c r="M4" s="542"/>
    </row>
    <row r="5" spans="1:16" ht="9" customHeight="1">
      <c r="A5" s="5"/>
      <c r="B5" s="5"/>
      <c r="C5" s="5"/>
      <c r="D5" s="5"/>
      <c r="K5" s="517"/>
      <c r="L5" s="517"/>
      <c r="M5" s="517"/>
    </row>
    <row r="6" spans="1:16" ht="22.15" customHeight="1">
      <c r="A6" s="518" t="s">
        <v>4</v>
      </c>
      <c r="B6" s="521" t="s">
        <v>5</v>
      </c>
      <c r="C6" s="522"/>
      <c r="D6" s="523"/>
      <c r="E6" s="521" t="s">
        <v>6</v>
      </c>
      <c r="F6" s="522"/>
      <c r="G6" s="523"/>
      <c r="H6" s="521" t="s">
        <v>7</v>
      </c>
      <c r="I6" s="522"/>
      <c r="J6" s="522"/>
      <c r="K6" s="527"/>
      <c r="L6" s="527"/>
      <c r="M6" s="529"/>
    </row>
    <row r="7" spans="1:16" ht="15" customHeight="1">
      <c r="A7" s="519"/>
      <c r="B7" s="524" t="s">
        <v>598</v>
      </c>
      <c r="C7" s="525"/>
      <c r="D7" s="526"/>
      <c r="E7" s="524" t="s">
        <v>598</v>
      </c>
      <c r="F7" s="525"/>
      <c r="G7" s="526"/>
      <c r="H7" s="524" t="s">
        <v>598</v>
      </c>
      <c r="I7" s="525"/>
      <c r="J7" s="532"/>
      <c r="K7" s="527"/>
      <c r="L7" s="527"/>
      <c r="M7" s="530"/>
    </row>
    <row r="8" spans="1:16" ht="24" customHeight="1">
      <c r="A8" s="519"/>
      <c r="B8" s="7" t="s">
        <v>8</v>
      </c>
      <c r="C8" s="8" t="s">
        <v>9</v>
      </c>
      <c r="D8" s="7" t="s">
        <v>10</v>
      </c>
      <c r="E8" s="7" t="s">
        <v>8</v>
      </c>
      <c r="F8" s="8" t="s">
        <v>9</v>
      </c>
      <c r="G8" s="7" t="s">
        <v>10</v>
      </c>
      <c r="H8" s="7" t="s">
        <v>8</v>
      </c>
      <c r="I8" s="8" t="s">
        <v>9</v>
      </c>
      <c r="J8" s="9" t="s">
        <v>10</v>
      </c>
      <c r="K8" s="527"/>
      <c r="L8" s="527"/>
      <c r="M8" s="530"/>
    </row>
    <row r="9" spans="1:16" ht="30" customHeight="1">
      <c r="A9" s="520"/>
      <c r="B9" s="10" t="s">
        <v>11</v>
      </c>
      <c r="C9" s="11" t="s">
        <v>12</v>
      </c>
      <c r="D9" s="11" t="s">
        <v>13</v>
      </c>
      <c r="E9" s="10" t="s">
        <v>11</v>
      </c>
      <c r="F9" s="11" t="s">
        <v>12</v>
      </c>
      <c r="G9" s="11" t="s">
        <v>13</v>
      </c>
      <c r="H9" s="10" t="s">
        <v>11</v>
      </c>
      <c r="I9" s="11" t="s">
        <v>12</v>
      </c>
      <c r="J9" s="12" t="s">
        <v>13</v>
      </c>
      <c r="K9" s="527"/>
      <c r="L9" s="527"/>
      <c r="M9" s="530"/>
    </row>
    <row r="10" spans="1:16" ht="60.75" customHeight="1">
      <c r="A10" s="39" t="s">
        <v>14</v>
      </c>
      <c r="B10" s="367">
        <v>7854</v>
      </c>
      <c r="C10" s="368">
        <v>5505</v>
      </c>
      <c r="D10" s="369">
        <f>IFERROR(C10/B10,"")</f>
        <v>0.700916730328495</v>
      </c>
      <c r="E10" s="368">
        <v>9001</v>
      </c>
      <c r="F10" s="368">
        <v>4737</v>
      </c>
      <c r="G10" s="369">
        <f>IFERROR(F10/E10,"")</f>
        <v>0.52627485834907228</v>
      </c>
      <c r="H10" s="368">
        <v>4826</v>
      </c>
      <c r="I10" s="368">
        <v>2826</v>
      </c>
      <c r="J10" s="370">
        <f>IFERROR(I10/H10,"")</f>
        <v>0.58557811852465813</v>
      </c>
      <c r="K10" s="528"/>
      <c r="L10" s="527"/>
      <c r="M10" s="530"/>
    </row>
    <row r="11" spans="1:16" ht="60.75" customHeight="1">
      <c r="A11" s="39" t="s">
        <v>15</v>
      </c>
      <c r="B11" s="371">
        <v>3811</v>
      </c>
      <c r="C11" s="372">
        <v>6575</v>
      </c>
      <c r="D11" s="373">
        <f t="shared" ref="D11:D14" si="0">IFERROR(C11/B11,"")</f>
        <v>1.7252689582786671</v>
      </c>
      <c r="E11" s="372">
        <v>7535</v>
      </c>
      <c r="F11" s="372">
        <v>8000</v>
      </c>
      <c r="G11" s="373">
        <f t="shared" ref="G11:G14" si="1">IFERROR(F11/E11,"")</f>
        <v>1.0617120106171201</v>
      </c>
      <c r="H11" s="372">
        <v>5501</v>
      </c>
      <c r="I11" s="372">
        <v>2619</v>
      </c>
      <c r="J11" s="374">
        <f t="shared" ref="J11:J12" si="2">IFERROR(I11/H11,"")</f>
        <v>0.4760952554081076</v>
      </c>
      <c r="K11" s="528"/>
      <c r="L11" s="527"/>
      <c r="M11" s="530"/>
    </row>
    <row r="12" spans="1:16" ht="60.75" customHeight="1">
      <c r="A12" s="39" t="s">
        <v>16</v>
      </c>
      <c r="B12" s="371">
        <v>5990</v>
      </c>
      <c r="C12" s="372">
        <v>1118</v>
      </c>
      <c r="D12" s="373">
        <f t="shared" si="0"/>
        <v>0.18664440734557597</v>
      </c>
      <c r="E12" s="372">
        <v>11858</v>
      </c>
      <c r="F12" s="372">
        <v>7139</v>
      </c>
      <c r="G12" s="373">
        <f t="shared" si="1"/>
        <v>0.60204081632653061</v>
      </c>
      <c r="H12" s="372">
        <v>6668</v>
      </c>
      <c r="I12" s="372">
        <v>3199</v>
      </c>
      <c r="J12" s="374">
        <f t="shared" si="2"/>
        <v>0.47975404919016196</v>
      </c>
      <c r="K12" s="528"/>
      <c r="L12" s="527"/>
      <c r="M12" s="530"/>
    </row>
    <row r="13" spans="1:16" ht="60.75" customHeight="1">
      <c r="A13" s="366" t="s">
        <v>17</v>
      </c>
      <c r="B13" s="371">
        <v>7144</v>
      </c>
      <c r="C13" s="372">
        <v>5067</v>
      </c>
      <c r="D13" s="373">
        <f t="shared" si="0"/>
        <v>0.70926651735722279</v>
      </c>
      <c r="E13" s="372">
        <v>14093</v>
      </c>
      <c r="F13" s="372">
        <v>12985</v>
      </c>
      <c r="G13" s="373">
        <f t="shared" si="1"/>
        <v>0.92137940821684527</v>
      </c>
      <c r="H13" s="372">
        <v>8578</v>
      </c>
      <c r="I13" s="372">
        <v>5743</v>
      </c>
      <c r="J13" s="374">
        <f>IFERROR(I13/H13,"")</f>
        <v>0.66950338074143156</v>
      </c>
      <c r="K13" s="528"/>
      <c r="L13" s="527"/>
      <c r="M13" s="530"/>
    </row>
    <row r="14" spans="1:16" ht="60.75" customHeight="1">
      <c r="A14" s="16" t="s">
        <v>18</v>
      </c>
      <c r="B14" s="375">
        <f>IF(SUM(B10,B11,B12,B13)=0,"",SUM(B10,B11,B12,B13))</f>
        <v>24799</v>
      </c>
      <c r="C14" s="376">
        <f>IF(SUM(C10,C11,C12,C13)=0,"",SUM(C10,C11,C12,C13))</f>
        <v>18265</v>
      </c>
      <c r="D14" s="376">
        <f t="shared" si="0"/>
        <v>0.73652163393685233</v>
      </c>
      <c r="E14" s="376">
        <f>IF(SUM(E10,E11,E12,E13)=0,"",SUM(E10,E11,E12,E13))</f>
        <v>42487</v>
      </c>
      <c r="F14" s="376">
        <f t="shared" ref="F14" si="3">IF(SUM(F10,F11,F12,F13)=0,"",SUM(F10,F11,F12,F13))</f>
        <v>32861</v>
      </c>
      <c r="G14" s="376">
        <f t="shared" si="1"/>
        <v>0.77343658060112508</v>
      </c>
      <c r="H14" s="376">
        <f>IF(SUM(H10,H11,H12,H13)=0,"",SUM(H10,H11,H12,H13))</f>
        <v>25573</v>
      </c>
      <c r="I14" s="376">
        <f t="shared" ref="I14" si="4">IF(SUM(I10,I11,I12,I13)=0,"",SUM(I10,I11,I12,I13))</f>
        <v>14387</v>
      </c>
      <c r="J14" s="377">
        <f>IFERROR(I14/H14,"")</f>
        <v>0.56258553943612399</v>
      </c>
      <c r="K14" s="528"/>
      <c r="L14" s="527"/>
      <c r="M14" s="531"/>
    </row>
    <row r="16" spans="1:16" s="17" customFormat="1" ht="21" customHeight="1">
      <c r="A16" s="561" t="s">
        <v>589</v>
      </c>
      <c r="B16" s="561"/>
      <c r="C16" s="561"/>
      <c r="D16" s="561"/>
      <c r="E16" s="561"/>
      <c r="F16" s="561"/>
      <c r="G16" s="561"/>
      <c r="H16" s="561"/>
      <c r="I16" s="561"/>
      <c r="J16" s="561"/>
      <c r="K16" s="549"/>
      <c r="L16" s="550"/>
      <c r="M16" s="554"/>
    </row>
    <row r="17" spans="1:13" ht="14.45" customHeight="1">
      <c r="A17"/>
      <c r="B17"/>
      <c r="C17"/>
      <c r="D17"/>
      <c r="K17" s="551"/>
      <c r="L17" s="552"/>
      <c r="M17" s="555"/>
    </row>
    <row r="18" spans="1:13" ht="15" customHeight="1">
      <c r="A18" s="563" t="s">
        <v>624</v>
      </c>
      <c r="B18" s="563"/>
      <c r="C18" s="563"/>
      <c r="D18" s="563"/>
      <c r="E18" s="563"/>
      <c r="F18" s="563"/>
      <c r="G18" s="563"/>
      <c r="H18" s="563"/>
      <c r="I18" s="563"/>
      <c r="J18" s="563"/>
      <c r="K18" s="551"/>
      <c r="L18" s="552"/>
      <c r="M18" s="555"/>
    </row>
    <row r="19" spans="1:13" ht="7.5" customHeight="1">
      <c r="A19"/>
      <c r="B19"/>
      <c r="C19"/>
      <c r="D19"/>
      <c r="K19" s="551"/>
      <c r="L19" s="552"/>
      <c r="M19" s="555"/>
    </row>
    <row r="20" spans="1:13" ht="15" customHeight="1">
      <c r="A20" s="564" t="s">
        <v>19</v>
      </c>
      <c r="B20" s="546" t="s">
        <v>5</v>
      </c>
      <c r="C20" s="547"/>
      <c r="D20" s="567"/>
      <c r="E20" s="546" t="s">
        <v>20</v>
      </c>
      <c r="F20" s="547"/>
      <c r="G20" s="547"/>
      <c r="H20" s="546" t="s">
        <v>21</v>
      </c>
      <c r="I20" s="547"/>
      <c r="J20" s="547"/>
      <c r="K20" s="551"/>
      <c r="L20" s="552"/>
      <c r="M20" s="555"/>
    </row>
    <row r="21" spans="1:13" ht="15" customHeight="1">
      <c r="A21" s="565"/>
      <c r="B21" s="524" t="s">
        <v>598</v>
      </c>
      <c r="C21" s="525"/>
      <c r="D21" s="526"/>
      <c r="E21" s="524" t="s">
        <v>598</v>
      </c>
      <c r="F21" s="525"/>
      <c r="G21" s="526"/>
      <c r="H21" s="524" t="s">
        <v>598</v>
      </c>
      <c r="I21" s="525"/>
      <c r="J21" s="525"/>
      <c r="K21" s="551"/>
      <c r="L21" s="552"/>
      <c r="M21" s="555"/>
    </row>
    <row r="22" spans="1:13" ht="25.5">
      <c r="A22" s="565"/>
      <c r="B22" s="7" t="s">
        <v>8</v>
      </c>
      <c r="C22" s="8" t="s">
        <v>9</v>
      </c>
      <c r="D22" s="7" t="s">
        <v>10</v>
      </c>
      <c r="E22" s="7" t="s">
        <v>8</v>
      </c>
      <c r="F22" s="8" t="s">
        <v>9</v>
      </c>
      <c r="G22" s="7" t="s">
        <v>10</v>
      </c>
      <c r="H22" s="7" t="s">
        <v>8</v>
      </c>
      <c r="I22" s="8" t="s">
        <v>9</v>
      </c>
      <c r="J22" s="9" t="s">
        <v>10</v>
      </c>
      <c r="K22" s="551"/>
      <c r="L22" s="552"/>
      <c r="M22" s="555"/>
    </row>
    <row r="23" spans="1:13" ht="14.45" customHeight="1">
      <c r="A23" s="566"/>
      <c r="B23" s="10" t="s">
        <v>11</v>
      </c>
      <c r="C23" s="11" t="s">
        <v>12</v>
      </c>
      <c r="D23" s="11" t="s">
        <v>13</v>
      </c>
      <c r="E23" s="10" t="s">
        <v>11</v>
      </c>
      <c r="F23" s="11" t="s">
        <v>12</v>
      </c>
      <c r="G23" s="11" t="s">
        <v>13</v>
      </c>
      <c r="H23" s="10" t="s">
        <v>11</v>
      </c>
      <c r="I23" s="11" t="s">
        <v>12</v>
      </c>
      <c r="J23" s="12" t="s">
        <v>13</v>
      </c>
      <c r="K23" s="551"/>
      <c r="L23" s="552"/>
      <c r="M23" s="555"/>
    </row>
    <row r="24" spans="1:13" ht="73.5" customHeight="1">
      <c r="A24" s="18" t="s">
        <v>590</v>
      </c>
      <c r="B24" s="378">
        <v>284</v>
      </c>
      <c r="C24" s="379">
        <v>284</v>
      </c>
      <c r="D24" s="380">
        <f>IFERROR(C24/B24,"")</f>
        <v>1</v>
      </c>
      <c r="E24" s="379">
        <v>352</v>
      </c>
      <c r="F24" s="379">
        <v>352</v>
      </c>
      <c r="G24" s="380">
        <f>IFERROR(F24/E24,"")</f>
        <v>1</v>
      </c>
      <c r="H24" s="379">
        <v>101</v>
      </c>
      <c r="I24" s="379">
        <v>101</v>
      </c>
      <c r="J24" s="381">
        <f>IFERROR(I24/H24,"")</f>
        <v>1</v>
      </c>
      <c r="K24" s="552"/>
      <c r="L24" s="552"/>
      <c r="M24" s="555"/>
    </row>
    <row r="25" spans="1:13" ht="73.5" customHeight="1">
      <c r="A25" s="19" t="s">
        <v>22</v>
      </c>
      <c r="B25" s="382"/>
      <c r="C25" s="383"/>
      <c r="D25" s="384" t="str">
        <f>IFERROR(C25/B25,"")</f>
        <v/>
      </c>
      <c r="E25" s="383"/>
      <c r="F25" s="383"/>
      <c r="G25" s="384" t="str">
        <f>IFERROR(F25/E25,"")</f>
        <v/>
      </c>
      <c r="H25" s="383"/>
      <c r="I25" s="383"/>
      <c r="J25" s="385" t="str">
        <f t="shared" ref="J25:J27" si="5">IFERROR(I25/H25,"")</f>
        <v/>
      </c>
      <c r="K25" s="552"/>
      <c r="L25" s="552"/>
      <c r="M25" s="555"/>
    </row>
    <row r="26" spans="1:13" ht="73.5" customHeight="1">
      <c r="A26" s="19" t="s">
        <v>23</v>
      </c>
      <c r="B26" s="382">
        <v>19</v>
      </c>
      <c r="C26" s="383">
        <v>19</v>
      </c>
      <c r="D26" s="384">
        <f t="shared" ref="D26:D29" si="6">IFERROR(C26/B26,"")</f>
        <v>1</v>
      </c>
      <c r="E26" s="383">
        <v>19</v>
      </c>
      <c r="F26" s="383">
        <v>19</v>
      </c>
      <c r="G26" s="384">
        <f t="shared" ref="G26:G29" si="7">IFERROR(F26/E26,"")</f>
        <v>1</v>
      </c>
      <c r="H26" s="383">
        <v>19</v>
      </c>
      <c r="I26" s="383">
        <v>6</v>
      </c>
      <c r="J26" s="385">
        <f t="shared" si="5"/>
        <v>0.31578947368421051</v>
      </c>
      <c r="K26" s="552"/>
      <c r="L26" s="552"/>
      <c r="M26" s="555"/>
    </row>
    <row r="27" spans="1:13" ht="73.5" customHeight="1">
      <c r="A27" s="19" t="s">
        <v>591</v>
      </c>
      <c r="B27" s="382"/>
      <c r="C27" s="383"/>
      <c r="D27" s="384" t="str">
        <f t="shared" si="6"/>
        <v/>
      </c>
      <c r="E27" s="383"/>
      <c r="F27" s="383"/>
      <c r="G27" s="384" t="str">
        <f t="shared" si="7"/>
        <v/>
      </c>
      <c r="H27" s="383"/>
      <c r="I27" s="383"/>
      <c r="J27" s="385" t="str">
        <f t="shared" si="5"/>
        <v/>
      </c>
      <c r="K27" s="552"/>
      <c r="L27" s="552"/>
      <c r="M27" s="555"/>
    </row>
    <row r="28" spans="1:13" ht="73.5" customHeight="1">
      <c r="A28" s="19" t="s">
        <v>24</v>
      </c>
      <c r="B28" s="382"/>
      <c r="C28" s="383"/>
      <c r="D28" s="384" t="str">
        <f t="shared" si="6"/>
        <v/>
      </c>
      <c r="E28" s="383"/>
      <c r="F28" s="383"/>
      <c r="G28" s="384" t="str">
        <f t="shared" si="7"/>
        <v/>
      </c>
      <c r="H28" s="383"/>
      <c r="I28" s="383"/>
      <c r="J28" s="385" t="str">
        <f>IFERROR(I28/H28,"")</f>
        <v/>
      </c>
      <c r="K28" s="552"/>
      <c r="L28" s="552"/>
      <c r="M28" s="555"/>
    </row>
    <row r="29" spans="1:13" ht="73.5" customHeight="1">
      <c r="A29" s="21" t="s">
        <v>18</v>
      </c>
      <c r="B29" s="386">
        <f>IF(SUM(B24,B25,B26,B27,B28)=0,"",SUM(B24,B25,B26,B27,B28))</f>
        <v>303</v>
      </c>
      <c r="C29" s="387">
        <f>IF(SUM(C24,C25,C26,C27,C28)=0,"",SUM(C24,C25,C26,C27,C28))</f>
        <v>303</v>
      </c>
      <c r="D29" s="388">
        <f t="shared" si="6"/>
        <v>1</v>
      </c>
      <c r="E29" s="387">
        <f>IF(SUM(E24,E25,E26,E27,E28)=0,"",SUM(E24,E25,E26,E27,E28))</f>
        <v>371</v>
      </c>
      <c r="F29" s="387">
        <f>IF(SUM(F24,F25,F26,F27,F28)=0,"",SUM(F24,F25,F26,F27,F28))</f>
        <v>371</v>
      </c>
      <c r="G29" s="388">
        <f t="shared" si="7"/>
        <v>1</v>
      </c>
      <c r="H29" s="387">
        <f>IF(SUM(H24,H25,H26,H27,H28)=0,"",SUM(H24,H25,H26,H27,H28))</f>
        <v>120</v>
      </c>
      <c r="I29" s="387">
        <f>IF(SUM(I24,I25,I26,I27,I28)=0,"",SUM(I24,I25,I26,I27,I28))</f>
        <v>107</v>
      </c>
      <c r="J29" s="389">
        <f>IFERROR(I29/H29,"")</f>
        <v>0.89166666666666672</v>
      </c>
      <c r="K29" s="553"/>
      <c r="L29" s="553"/>
      <c r="M29" s="556"/>
    </row>
    <row r="30" spans="1:13">
      <c r="A30" s="22"/>
    </row>
    <row r="31" spans="1:13" ht="24.95" customHeight="1">
      <c r="A31" s="562" t="s">
        <v>625</v>
      </c>
      <c r="B31" s="562"/>
      <c r="C31" s="562"/>
      <c r="D31" s="562"/>
      <c r="E31" s="562"/>
      <c r="F31" s="562"/>
      <c r="G31" s="562"/>
      <c r="H31" s="562"/>
      <c r="I31" s="562"/>
      <c r="J31" s="562"/>
      <c r="K31" s="306"/>
      <c r="L31" s="307"/>
      <c r="M31" s="557"/>
    </row>
    <row r="32" spans="1:13" ht="169.5" customHeight="1">
      <c r="A32" s="559" t="s">
        <v>714</v>
      </c>
      <c r="B32" s="560"/>
      <c r="C32" s="560"/>
      <c r="D32" s="560"/>
      <c r="E32" s="560"/>
      <c r="F32" s="560"/>
      <c r="G32" s="560"/>
      <c r="H32" s="560"/>
      <c r="I32" s="560"/>
      <c r="J32" s="560"/>
      <c r="K32" s="309">
        <v>1</v>
      </c>
      <c r="L32" s="308" t="str">
        <f>CONCATENATE(IF(K32="","",IF(K32=1,'[2]Base Datos'!$C$249,IF(K32=2,'[2]Base Datos'!$C$250,IF(K32=3,'[2]Base Datos'!$C$251,'[2]Base Datos'!$C$252)))),"")</f>
        <v xml:space="preserve">La información emitida por la Entidad cumple plenamente con el objetivo de la pregunta.  </v>
      </c>
      <c r="M32" s="558"/>
    </row>
    <row r="33" spans="1:13">
      <c r="A33" s="23"/>
      <c r="B33" s="24"/>
      <c r="C33" s="24"/>
      <c r="D33" s="24"/>
      <c r="E33" s="24"/>
      <c r="F33" s="24"/>
      <c r="G33" s="24"/>
      <c r="H33" s="24"/>
      <c r="I33" s="24"/>
      <c r="J33" s="25"/>
    </row>
    <row r="34" spans="1:13" ht="29.45" customHeight="1">
      <c r="A34" s="562" t="s">
        <v>626</v>
      </c>
      <c r="B34" s="562"/>
      <c r="C34" s="562"/>
      <c r="D34" s="562"/>
      <c r="E34" s="562"/>
      <c r="F34" s="562"/>
      <c r="G34" s="562"/>
      <c r="H34" s="562"/>
      <c r="I34" s="562"/>
      <c r="J34" s="562"/>
      <c r="K34" s="306"/>
      <c r="L34" s="307"/>
      <c r="M34" s="557"/>
    </row>
    <row r="35" spans="1:13" ht="165.75" customHeight="1">
      <c r="A35" s="559" t="s">
        <v>715</v>
      </c>
      <c r="B35" s="560"/>
      <c r="C35" s="560"/>
      <c r="D35" s="560"/>
      <c r="E35" s="560"/>
      <c r="F35" s="560"/>
      <c r="G35" s="560"/>
      <c r="H35" s="560"/>
      <c r="I35" s="560"/>
      <c r="J35" s="560"/>
      <c r="K35" s="309">
        <v>3</v>
      </c>
      <c r="L35" s="308" t="str">
        <f>CONCATENATE(IF(K35="","",IF(K35=1,'[2]Base Datos'!$C$249,IF(K35=2,'[2]Base Datos'!$C$250,IF(K35=3,'[2]Base Datos'!$C$251,'[2]Base Datos'!$C$252)))),"")</f>
        <v xml:space="preserve">La información emitida por la Entidad cumple parcialmente con el objetivo de la pregunta. </v>
      </c>
      <c r="M35" s="558"/>
    </row>
    <row r="36" spans="1:13">
      <c r="E36"/>
      <c r="F36"/>
      <c r="G36"/>
    </row>
    <row r="37" spans="1:13" ht="24.95" customHeight="1">
      <c r="A37" s="561" t="s">
        <v>627</v>
      </c>
      <c r="B37" s="561"/>
      <c r="C37" s="561"/>
      <c r="D37" s="561"/>
      <c r="E37" s="561"/>
      <c r="F37" s="561"/>
      <c r="G37" s="561"/>
      <c r="H37" s="561"/>
      <c r="I37" s="561"/>
      <c r="J37" s="561"/>
      <c r="K37" s="306"/>
      <c r="L37" s="307"/>
      <c r="M37" s="557"/>
    </row>
    <row r="38" spans="1:13" ht="155.25" customHeight="1">
      <c r="A38" s="559" t="s">
        <v>735</v>
      </c>
      <c r="B38" s="560"/>
      <c r="C38" s="560"/>
      <c r="D38" s="560"/>
      <c r="E38" s="560"/>
      <c r="F38" s="560"/>
      <c r="G38" s="560"/>
      <c r="H38" s="560"/>
      <c r="I38" s="560"/>
      <c r="J38" s="560"/>
      <c r="K38" s="309">
        <v>1</v>
      </c>
      <c r="L38" s="308" t="str">
        <f>CONCATENATE(IF(K38="","",IF(K38=1,'[2]Base Datos'!$C$249,IF(K38=2,'[2]Base Datos'!$C$250,IF(K38=3,'[2]Base Datos'!$C$251,'[2]Base Datos'!$C$252)))),"")</f>
        <v xml:space="preserve">La información emitida por la Entidad cumple plenamente con el objetivo de la pregunta.  </v>
      </c>
      <c r="M38" s="558"/>
    </row>
    <row r="39" spans="1:13">
      <c r="A39" s="26"/>
      <c r="B39" s="24"/>
      <c r="C39" s="24"/>
      <c r="D39" s="24"/>
      <c r="E39" s="27"/>
      <c r="F39" s="27"/>
      <c r="G39" s="27"/>
      <c r="H39" s="24"/>
      <c r="I39" s="24"/>
      <c r="J39" s="25"/>
    </row>
    <row r="40" spans="1:13" ht="24.95" customHeight="1">
      <c r="A40" s="561" t="s">
        <v>619</v>
      </c>
      <c r="B40" s="561"/>
      <c r="C40" s="561"/>
      <c r="D40" s="561"/>
      <c r="E40" s="561"/>
      <c r="F40" s="561"/>
      <c r="G40" s="561"/>
      <c r="H40" s="561"/>
      <c r="I40" s="561"/>
      <c r="J40" s="561"/>
      <c r="K40" s="306"/>
      <c r="L40" s="307"/>
      <c r="M40" s="557"/>
    </row>
    <row r="41" spans="1:13" ht="170.25" customHeight="1">
      <c r="A41" s="559" t="s">
        <v>716</v>
      </c>
      <c r="B41" s="560"/>
      <c r="C41" s="560"/>
      <c r="D41" s="560"/>
      <c r="E41" s="560"/>
      <c r="F41" s="560"/>
      <c r="G41" s="560"/>
      <c r="H41" s="560"/>
      <c r="I41" s="560"/>
      <c r="J41" s="560"/>
      <c r="K41" s="309">
        <v>1</v>
      </c>
      <c r="L41" s="308" t="str">
        <f>CONCATENATE(IF(K41="","",IF(K41=1,'[2]Base Datos'!$C$249,IF(K41=2,'[2]Base Datos'!$C$250,IF(K41=3,'[2]Base Datos'!$C$251,'[2]Base Datos'!$C$252)))),"")</f>
        <v xml:space="preserve">La información emitida por la Entidad cumple plenamente con el objetivo de la pregunta.  </v>
      </c>
      <c r="M41" s="558"/>
    </row>
    <row r="42" spans="1:13" ht="14.45" customHeight="1" thickBot="1"/>
    <row r="43" spans="1:13" ht="15.75" hidden="1" thickBot="1"/>
    <row r="44" spans="1:13">
      <c r="K44" s="577" t="s">
        <v>588</v>
      </c>
      <c r="L44" s="578"/>
      <c r="M44" s="579"/>
    </row>
    <row r="45" spans="1:13" ht="60.6" customHeight="1" thickBot="1">
      <c r="K45" s="580"/>
      <c r="L45" s="581"/>
      <c r="M45" s="582"/>
    </row>
    <row r="47" spans="1:13" ht="15.75" thickBot="1"/>
    <row r="48" spans="1:13">
      <c r="K48" s="583" t="s">
        <v>564</v>
      </c>
      <c r="L48" s="584"/>
      <c r="M48" s="574"/>
    </row>
    <row r="49" spans="11:13">
      <c r="K49" s="585"/>
      <c r="L49" s="586"/>
      <c r="M49" s="575"/>
    </row>
    <row r="50" spans="11:13" ht="15.75" thickBot="1">
      <c r="K50" s="587"/>
      <c r="L50" s="588"/>
      <c r="M50" s="576"/>
    </row>
    <row r="51" spans="11:13" ht="15.75" thickBot="1">
      <c r="M51" s="305"/>
    </row>
    <row r="52" spans="11:13">
      <c r="K52" s="568" t="s">
        <v>586</v>
      </c>
      <c r="L52" s="569"/>
      <c r="M52" s="574"/>
    </row>
    <row r="53" spans="11:13">
      <c r="K53" s="570"/>
      <c r="L53" s="571"/>
      <c r="M53" s="575"/>
    </row>
    <row r="54" spans="11:13" ht="15.75" thickBot="1">
      <c r="K54" s="572"/>
      <c r="L54" s="573"/>
      <c r="M54" s="576"/>
    </row>
    <row r="55" spans="11:13" ht="15.75" thickBot="1">
      <c r="M55" s="305"/>
    </row>
    <row r="56" spans="11:13">
      <c r="K56" s="568" t="s">
        <v>587</v>
      </c>
      <c r="L56" s="569"/>
      <c r="M56" s="574"/>
    </row>
    <row r="57" spans="11:13">
      <c r="K57" s="570"/>
      <c r="L57" s="571"/>
      <c r="M57" s="575"/>
    </row>
    <row r="58" spans="11:13" ht="15.75" thickBot="1">
      <c r="K58" s="572"/>
      <c r="L58" s="573"/>
      <c r="M58" s="576"/>
    </row>
  </sheetData>
  <sheetProtection password="ADB8" sheet="1" objects="1" scenarios="1" selectLockedCells="1"/>
  <protectedRanges>
    <protectedRange sqref="B10:C13" name="Rango1_1"/>
  </protectedRanges>
  <mergeCells count="47">
    <mergeCell ref="K56:L58"/>
    <mergeCell ref="M56:M58"/>
    <mergeCell ref="A40:J40"/>
    <mergeCell ref="M40:M41"/>
    <mergeCell ref="A41:J41"/>
    <mergeCell ref="K44:M45"/>
    <mergeCell ref="K48:L50"/>
    <mergeCell ref="M48:M50"/>
    <mergeCell ref="K52:L54"/>
    <mergeCell ref="M52:M54"/>
    <mergeCell ref="K16:L29"/>
    <mergeCell ref="M16:M29"/>
    <mergeCell ref="M31:M32"/>
    <mergeCell ref="A32:J32"/>
    <mergeCell ref="A37:J37"/>
    <mergeCell ref="M37:M38"/>
    <mergeCell ref="A38:J38"/>
    <mergeCell ref="A34:J34"/>
    <mergeCell ref="M34:M35"/>
    <mergeCell ref="A35:J35"/>
    <mergeCell ref="A31:J31"/>
    <mergeCell ref="A16:J16"/>
    <mergeCell ref="A18:J18"/>
    <mergeCell ref="A20:A23"/>
    <mergeCell ref="B20:D20"/>
    <mergeCell ref="E20:G20"/>
    <mergeCell ref="H20:J20"/>
    <mergeCell ref="B21:D21"/>
    <mergeCell ref="E21:G21"/>
    <mergeCell ref="H21:J21"/>
    <mergeCell ref="A1:J1"/>
    <mergeCell ref="K1:M1"/>
    <mergeCell ref="A2:J2"/>
    <mergeCell ref="K2:L2"/>
    <mergeCell ref="K3:L4"/>
    <mergeCell ref="M3:M4"/>
    <mergeCell ref="A4:J4"/>
    <mergeCell ref="K5:M5"/>
    <mergeCell ref="A6:A9"/>
    <mergeCell ref="B6:D6"/>
    <mergeCell ref="E6:G6"/>
    <mergeCell ref="H6:J6"/>
    <mergeCell ref="B7:D7"/>
    <mergeCell ref="E7:G7"/>
    <mergeCell ref="K6:L14"/>
    <mergeCell ref="M6:M14"/>
    <mergeCell ref="H7:J7"/>
  </mergeCells>
  <conditionalFormatting sqref="K41">
    <cfRule type="cellIs" dxfId="146" priority="7" operator="equal">
      <formula>4</formula>
    </cfRule>
    <cfRule type="cellIs" dxfId="145" priority="8" operator="equal">
      <formula>3</formula>
    </cfRule>
    <cfRule type="cellIs" dxfId="144" priority="9" operator="equal">
      <formula>2</formula>
    </cfRule>
    <cfRule type="cellIs" dxfId="143" priority="10" operator="equal">
      <formula>1</formula>
    </cfRule>
  </conditionalFormatting>
  <conditionalFormatting sqref="K32">
    <cfRule type="cellIs" dxfId="142" priority="19" operator="equal">
      <formula>4</formula>
    </cfRule>
    <cfRule type="cellIs" dxfId="141" priority="20" operator="equal">
      <formula>3</formula>
    </cfRule>
    <cfRule type="cellIs" dxfId="140" priority="21" operator="equal">
      <formula>2</formula>
    </cfRule>
    <cfRule type="cellIs" dxfId="139" priority="22" operator="equal">
      <formula>1</formula>
    </cfRule>
  </conditionalFormatting>
  <conditionalFormatting sqref="K35">
    <cfRule type="cellIs" dxfId="138" priority="15" operator="equal">
      <formula>4</formula>
    </cfRule>
    <cfRule type="cellIs" dxfId="137" priority="16" operator="equal">
      <formula>3</formula>
    </cfRule>
    <cfRule type="cellIs" dxfId="136" priority="17" operator="equal">
      <formula>2</formula>
    </cfRule>
    <cfRule type="cellIs" dxfId="135" priority="18" operator="equal">
      <formula>1</formula>
    </cfRule>
  </conditionalFormatting>
  <conditionalFormatting sqref="K38">
    <cfRule type="cellIs" dxfId="134" priority="11" operator="equal">
      <formula>4</formula>
    </cfRule>
    <cfRule type="cellIs" dxfId="133" priority="12" operator="equal">
      <formula>3</formula>
    </cfRule>
    <cfRule type="cellIs" dxfId="132" priority="13" operator="equal">
      <formula>2</formula>
    </cfRule>
    <cfRule type="cellIs" dxfId="131" priority="14" operator="equal">
      <formula>1</formula>
    </cfRule>
  </conditionalFormatting>
  <conditionalFormatting sqref="B10:C13 E10:F13 H10:I13 M6:M14 M16:M29 M31:M32 M34:M35 M37:M38 M40:M41">
    <cfRule type="cellIs" dxfId="130" priority="6" operator="equal">
      <formula>$N$1</formula>
    </cfRule>
  </conditionalFormatting>
  <conditionalFormatting sqref="B24:C29 E24:F29 H24:I29">
    <cfRule type="cellIs" dxfId="129" priority="5" operator="equal">
      <formula>$N$1</formula>
    </cfRule>
  </conditionalFormatting>
  <conditionalFormatting sqref="A32:J32">
    <cfRule type="cellIs" dxfId="128" priority="4" operator="equal">
      <formula>$N$1</formula>
    </cfRule>
  </conditionalFormatting>
  <conditionalFormatting sqref="A35:J35">
    <cfRule type="cellIs" dxfId="127" priority="3" operator="equal">
      <formula>$N$1</formula>
    </cfRule>
  </conditionalFormatting>
  <conditionalFormatting sqref="A38:J38">
    <cfRule type="cellIs" dxfId="126" priority="2" operator="equal">
      <formula>$N$1</formula>
    </cfRule>
  </conditionalFormatting>
  <conditionalFormatting sqref="A41:J41">
    <cfRule type="cellIs" dxfId="125" priority="1" operator="equal">
      <formula>$N$1</formula>
    </cfRule>
  </conditionalFormatting>
  <dataValidations count="2">
    <dataValidation type="whole" operator="lessThan" allowBlank="1" showInputMessage="1" showErrorMessage="1" errorTitle="Error" error="Solo acepta números enteros" sqref="B10:C13 H10:I13 E10:F13">
      <formula1>100000000</formula1>
    </dataValidation>
    <dataValidation type="whole" operator="greaterThan" allowBlank="1" showInputMessage="1" showErrorMessage="1" sqref="B24:C28 E24:F28 H24:I28">
      <formula1>0</formula1>
    </dataValidation>
  </dataValidations>
  <pageMargins left="0.7" right="0.7" top="0.75" bottom="0.75" header="0.3" footer="0.3"/>
  <pageSetup paperSize="9" scale="39" orientation="portrait" horizontalDpi="4294967294" verticalDpi="4294967294" r:id="rId1"/>
  <rowBreaks count="1" manualBreakCount="1">
    <brk id="41" max="9" man="1"/>
  </rowBreaks>
  <ignoredErrors>
    <ignoredError sqref="G29 D14 G14 D29" formula="1"/>
    <ignoredError sqref="B29:C29 E29:F29 H29:I29"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'Base Datos'!$E$254:$E$256</xm:f>
          </x14:formula1>
          <xm:sqref>M48:M50</xm:sqref>
        </x14:dataValidation>
        <x14:dataValidation type="list" allowBlank="1" showInputMessage="1" showErrorMessage="1">
          <x14:formula1>
            <xm:f>'Base Datos'!$G$254:$G$256</xm:f>
          </x14:formula1>
          <xm:sqref>M52:M54</xm:sqref>
        </x14:dataValidation>
        <x14:dataValidation type="list" allowBlank="1" showInputMessage="1" showErrorMessage="1">
          <x14:formula1>
            <xm:f>'Base Datos'!$I$254:$I$256</xm:f>
          </x14:formula1>
          <xm:sqref>M56:M58</xm:sqref>
        </x14:dataValidation>
        <x14:dataValidation type="list" allowBlank="1" showInputMessage="1" showErrorMessage="1">
          <x14:formula1>
            <xm:f>'Base Datos'!$C$245:$C$248</xm:f>
          </x14:formula1>
          <xm:sqref>K38 K41 K32 K35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38"/>
  <sheetViews>
    <sheetView showGridLines="0" view="pageBreakPreview" topLeftCell="A32" zoomScale="70" zoomScaleNormal="25" zoomScaleSheetLayoutView="70" workbookViewId="0">
      <selection activeCell="E8" sqref="E8:E12"/>
    </sheetView>
  </sheetViews>
  <sheetFormatPr baseColWidth="10" defaultColWidth="12.28515625" defaultRowHeight="15"/>
  <cols>
    <col min="1" max="1" width="13.42578125" style="34" customWidth="1"/>
    <col min="2" max="2" width="13.85546875" style="34" customWidth="1"/>
    <col min="3" max="3" width="15.7109375" style="34" customWidth="1"/>
    <col min="4" max="4" width="14.42578125" style="34" customWidth="1"/>
    <col min="5" max="5" width="33.85546875" style="34" customWidth="1"/>
    <col min="6" max="6" width="35.140625" style="34" customWidth="1"/>
    <col min="7" max="7" width="30.85546875" style="34" customWidth="1"/>
    <col min="8" max="8" width="12.28515625" style="34" customWidth="1"/>
    <col min="9" max="9" width="53.28515625" style="34" customWidth="1"/>
    <col min="10" max="10" width="26.5703125" style="34" customWidth="1"/>
    <col min="11" max="11" width="39.140625" style="34" customWidth="1"/>
    <col min="12" max="12" width="62.28515625" style="34" customWidth="1"/>
    <col min="13" max="16384" width="12.28515625" style="34"/>
  </cols>
  <sheetData>
    <row r="1" spans="1:16" ht="35.450000000000003" customHeight="1" thickBot="1">
      <c r="A1" s="592" t="str">
        <f>CONCATENATE(Índice!A6)</f>
        <v>Zacatecas</v>
      </c>
      <c r="B1" s="592"/>
      <c r="C1" s="592"/>
      <c r="D1" s="592"/>
      <c r="E1" s="592"/>
      <c r="F1" s="592"/>
      <c r="G1" s="592"/>
      <c r="H1" s="592"/>
      <c r="I1" s="592"/>
      <c r="J1" s="533" t="s">
        <v>0</v>
      </c>
      <c r="K1" s="534"/>
      <c r="L1" s="535"/>
      <c r="M1" s="33"/>
      <c r="N1" s="33"/>
      <c r="O1" s="33"/>
      <c r="P1" s="33"/>
    </row>
    <row r="2" spans="1:16" ht="20.45" customHeight="1">
      <c r="A2" s="593" t="s">
        <v>25</v>
      </c>
      <c r="B2" s="593"/>
      <c r="C2" s="593"/>
      <c r="D2" s="593"/>
      <c r="E2" s="593"/>
      <c r="F2" s="593"/>
      <c r="G2" s="593"/>
      <c r="H2" s="593"/>
      <c r="I2" s="593"/>
      <c r="J2" s="539"/>
      <c r="K2" s="540"/>
      <c r="L2" s="3"/>
    </row>
    <row r="3" spans="1:16" customFormat="1" ht="8.4499999999999993" customHeight="1">
      <c r="J3" s="541" t="s">
        <v>2</v>
      </c>
      <c r="K3" s="541"/>
      <c r="L3" s="542" t="s">
        <v>3</v>
      </c>
    </row>
    <row r="4" spans="1:16" customFormat="1" ht="0.6" customHeight="1" thickBot="1">
      <c r="A4" s="34"/>
      <c r="B4" s="34"/>
      <c r="C4" s="34"/>
      <c r="D4" s="34"/>
      <c r="E4" s="34"/>
      <c r="F4" s="34"/>
      <c r="G4" s="34"/>
      <c r="H4" s="34"/>
      <c r="I4" s="34"/>
      <c r="J4" s="594"/>
      <c r="K4" s="541"/>
      <c r="L4" s="542"/>
    </row>
    <row r="5" spans="1:16" ht="15" customHeight="1">
      <c r="A5" s="652" t="s">
        <v>628</v>
      </c>
      <c r="B5" s="653"/>
      <c r="C5" s="653"/>
      <c r="D5" s="654"/>
      <c r="E5" s="607" t="s">
        <v>629</v>
      </c>
      <c r="F5" s="607"/>
      <c r="G5" s="607"/>
      <c r="H5" s="607"/>
      <c r="I5" s="608"/>
      <c r="J5" s="35"/>
      <c r="K5" s="35"/>
      <c r="L5" s="35"/>
    </row>
    <row r="6" spans="1:16" ht="15.75" thickBot="1">
      <c r="A6" s="655"/>
      <c r="B6" s="656"/>
      <c r="C6" s="656"/>
      <c r="D6" s="657"/>
      <c r="E6" s="604" t="s">
        <v>26</v>
      </c>
      <c r="F6" s="605"/>
      <c r="G6" s="606" t="s">
        <v>27</v>
      </c>
      <c r="H6" s="604"/>
      <c r="I6" s="604"/>
      <c r="J6" s="598"/>
      <c r="K6" s="598"/>
      <c r="L6" s="601"/>
    </row>
    <row r="7" spans="1:16" ht="38.25">
      <c r="A7" s="433" t="s">
        <v>4</v>
      </c>
      <c r="B7" s="433" t="s">
        <v>28</v>
      </c>
      <c r="C7" s="433" t="s">
        <v>29</v>
      </c>
      <c r="D7" s="434" t="s">
        <v>30</v>
      </c>
      <c r="E7" s="36" t="s">
        <v>28</v>
      </c>
      <c r="F7" s="36" t="s">
        <v>31</v>
      </c>
      <c r="G7" s="36" t="s">
        <v>28</v>
      </c>
      <c r="H7" s="669" t="s">
        <v>31</v>
      </c>
      <c r="I7" s="670"/>
      <c r="J7" s="599"/>
      <c r="K7" s="600"/>
      <c r="L7" s="602"/>
    </row>
    <row r="8" spans="1:16" ht="69.599999999999994" customHeight="1">
      <c r="A8" s="38" t="s">
        <v>32</v>
      </c>
      <c r="B8" s="391">
        <v>2917</v>
      </c>
      <c r="C8" s="392">
        <v>2855</v>
      </c>
      <c r="D8" s="435">
        <f>IFERROR(C8/B8,"")</f>
        <v>0.97874528625299961</v>
      </c>
      <c r="E8" s="620" t="s">
        <v>648</v>
      </c>
      <c r="F8" s="589" t="s">
        <v>649</v>
      </c>
      <c r="G8" s="589" t="s">
        <v>651</v>
      </c>
      <c r="H8" s="589" t="s">
        <v>650</v>
      </c>
      <c r="I8" s="595"/>
      <c r="J8" s="600"/>
      <c r="K8" s="600"/>
      <c r="L8" s="602"/>
    </row>
    <row r="9" spans="1:16" ht="69.599999999999994" customHeight="1">
      <c r="A9" s="39" t="s">
        <v>15</v>
      </c>
      <c r="B9" s="393">
        <v>3681</v>
      </c>
      <c r="C9" s="394">
        <v>3514</v>
      </c>
      <c r="D9" s="436">
        <f t="shared" ref="D9:D12" si="0">IFERROR(C9/B9,"")</f>
        <v>0.95463189350719913</v>
      </c>
      <c r="E9" s="621"/>
      <c r="F9" s="590"/>
      <c r="G9" s="590"/>
      <c r="H9" s="590"/>
      <c r="I9" s="596"/>
      <c r="J9" s="600"/>
      <c r="K9" s="600"/>
      <c r="L9" s="602"/>
    </row>
    <row r="10" spans="1:16" ht="70.150000000000006" customHeight="1">
      <c r="A10" s="40" t="s">
        <v>16</v>
      </c>
      <c r="B10" s="395">
        <v>19781</v>
      </c>
      <c r="C10" s="396">
        <v>17354</v>
      </c>
      <c r="D10" s="436">
        <f t="shared" si="0"/>
        <v>0.87730650624336481</v>
      </c>
      <c r="E10" s="621"/>
      <c r="F10" s="590"/>
      <c r="G10" s="590"/>
      <c r="H10" s="590"/>
      <c r="I10" s="596"/>
      <c r="J10" s="600"/>
      <c r="K10" s="600"/>
      <c r="L10" s="602"/>
    </row>
    <row r="11" spans="1:16" ht="70.900000000000006" customHeight="1">
      <c r="A11" s="40" t="s">
        <v>17</v>
      </c>
      <c r="B11" s="395">
        <v>40064</v>
      </c>
      <c r="C11" s="396">
        <v>29712</v>
      </c>
      <c r="D11" s="436">
        <f t="shared" si="0"/>
        <v>0.74161341853035145</v>
      </c>
      <c r="E11" s="621"/>
      <c r="F11" s="590"/>
      <c r="G11" s="590"/>
      <c r="H11" s="590"/>
      <c r="I11" s="596"/>
      <c r="J11" s="600"/>
      <c r="K11" s="600"/>
      <c r="L11" s="602"/>
    </row>
    <row r="12" spans="1:16" ht="69.599999999999994" customHeight="1">
      <c r="A12" s="41" t="s">
        <v>18</v>
      </c>
      <c r="B12" s="397">
        <f>IF(SUM(B8:B11)=0,"",SUM(B8:B11))</f>
        <v>66443</v>
      </c>
      <c r="C12" s="398">
        <f>IF(SUM(C8:C11)=0,"",SUM(C8:C11))</f>
        <v>53435</v>
      </c>
      <c r="D12" s="437">
        <f t="shared" si="0"/>
        <v>0.80422316873109279</v>
      </c>
      <c r="E12" s="671"/>
      <c r="F12" s="591"/>
      <c r="G12" s="591"/>
      <c r="H12" s="591"/>
      <c r="I12" s="597"/>
      <c r="J12" s="390">
        <v>1</v>
      </c>
      <c r="K12" s="312" t="str">
        <f>CONCATENATE(IF(J12="","",IF(J12=1,'[2]Base Datos'!$C$249,IF(J12=2,'[2]Base Datos'!$C$250,IF(J12=3,'[2]Base Datos'!$C$251,'[2]Base Datos'!$C$252)))),"")</f>
        <v xml:space="preserve">La información emitida por la Entidad cumple plenamente con el objetivo de la pregunta.  </v>
      </c>
      <c r="L12" s="603"/>
    </row>
    <row r="13" spans="1:16">
      <c r="J13" s="609"/>
      <c r="K13" s="609"/>
      <c r="L13" s="609"/>
    </row>
    <row r="14" spans="1:16">
      <c r="A14" s="652" t="s">
        <v>630</v>
      </c>
      <c r="B14" s="653"/>
      <c r="C14" s="653"/>
      <c r="D14" s="654"/>
      <c r="E14" s="607" t="s">
        <v>631</v>
      </c>
      <c r="F14" s="607"/>
      <c r="G14" s="607"/>
      <c r="H14" s="607"/>
      <c r="I14" s="608"/>
      <c r="J14" s="430"/>
      <c r="K14" s="430"/>
      <c r="L14" s="428"/>
    </row>
    <row r="15" spans="1:16" ht="15.75" thickBot="1">
      <c r="A15" s="655"/>
      <c r="B15" s="656"/>
      <c r="C15" s="656"/>
      <c r="D15" s="657"/>
      <c r="E15" s="604" t="s">
        <v>26</v>
      </c>
      <c r="F15" s="605"/>
      <c r="G15" s="610" t="s">
        <v>27</v>
      </c>
      <c r="H15" s="610"/>
      <c r="I15" s="611"/>
      <c r="J15" s="612"/>
      <c r="K15" s="612"/>
      <c r="L15" s="617"/>
    </row>
    <row r="16" spans="1:16" ht="51.6" customHeight="1">
      <c r="A16" s="433" t="s">
        <v>4</v>
      </c>
      <c r="B16" s="433" t="s">
        <v>33</v>
      </c>
      <c r="C16" s="433" t="s">
        <v>34</v>
      </c>
      <c r="D16" s="434" t="s">
        <v>30</v>
      </c>
      <c r="E16" s="319" t="s">
        <v>36</v>
      </c>
      <c r="F16" s="319" t="s">
        <v>35</v>
      </c>
      <c r="G16" s="319" t="s">
        <v>36</v>
      </c>
      <c r="H16" s="618" t="s">
        <v>37</v>
      </c>
      <c r="I16" s="619"/>
      <c r="J16" s="613"/>
      <c r="K16" s="614"/>
      <c r="L16" s="617"/>
    </row>
    <row r="17" spans="1:12" ht="70.900000000000006" customHeight="1">
      <c r="A17" s="39" t="s">
        <v>15</v>
      </c>
      <c r="B17" s="399">
        <v>2612</v>
      </c>
      <c r="C17" s="400">
        <v>2481</v>
      </c>
      <c r="D17" s="401">
        <f>IFERROR(C17/B17,"")</f>
        <v>0.94984686064318535</v>
      </c>
      <c r="E17" s="620" t="s">
        <v>654</v>
      </c>
      <c r="F17" s="620" t="s">
        <v>653</v>
      </c>
      <c r="G17" s="620" t="s">
        <v>655</v>
      </c>
      <c r="H17" s="622" t="s">
        <v>652</v>
      </c>
      <c r="I17" s="623"/>
      <c r="J17" s="613"/>
      <c r="K17" s="614"/>
      <c r="L17" s="617"/>
    </row>
    <row r="18" spans="1:12" ht="70.900000000000006" customHeight="1">
      <c r="A18" s="40" t="s">
        <v>16</v>
      </c>
      <c r="B18" s="402">
        <v>7763</v>
      </c>
      <c r="C18" s="403">
        <v>6868</v>
      </c>
      <c r="D18" s="404">
        <f>IFERROR(C18/B18,"")</f>
        <v>0.88470951951565113</v>
      </c>
      <c r="E18" s="621"/>
      <c r="F18" s="621"/>
      <c r="G18" s="621"/>
      <c r="H18" s="624"/>
      <c r="I18" s="625"/>
      <c r="J18" s="613"/>
      <c r="K18" s="614"/>
      <c r="L18" s="617"/>
    </row>
    <row r="19" spans="1:12" ht="70.900000000000006" customHeight="1">
      <c r="A19" s="40" t="s">
        <v>17</v>
      </c>
      <c r="B19" s="402">
        <v>17313</v>
      </c>
      <c r="C19" s="403">
        <v>12348</v>
      </c>
      <c r="D19" s="404">
        <f>IFERROR(C19/B19,"")</f>
        <v>0.71322127880783226</v>
      </c>
      <c r="E19" s="621"/>
      <c r="F19" s="621"/>
      <c r="G19" s="621"/>
      <c r="H19" s="624"/>
      <c r="I19" s="625"/>
      <c r="J19" s="615"/>
      <c r="K19" s="616"/>
      <c r="L19" s="617"/>
    </row>
    <row r="20" spans="1:12" ht="70.900000000000006" customHeight="1">
      <c r="A20" s="41" t="s">
        <v>18</v>
      </c>
      <c r="B20" s="405">
        <f>IF(SUM(B16:B19)=0,"",SUM(B16:B19))</f>
        <v>27688</v>
      </c>
      <c r="C20" s="406">
        <f>IF(SUM(C16:C19)=0,"",SUM(C16:C19))</f>
        <v>21697</v>
      </c>
      <c r="D20" s="407">
        <f>IFERROR(C20/B20,"")</f>
        <v>0.78362467494943655</v>
      </c>
      <c r="E20" s="621"/>
      <c r="F20" s="621"/>
      <c r="G20" s="621"/>
      <c r="H20" s="626"/>
      <c r="I20" s="627"/>
      <c r="J20" s="310">
        <v>4</v>
      </c>
      <c r="K20" s="312" t="str">
        <f>CONCATENATE(IF(J20="","",IF(J20=1,'[2]Base Datos'!$C$249,IF(J20=2,'[2]Base Datos'!$C$250,IF(J20=3,'[2]Base Datos'!$C$251,'[2]Base Datos'!$C$252)))),"")</f>
        <v xml:space="preserve">La información emitida por la Entidad no cumple con el objetivo de la pregunta. </v>
      </c>
      <c r="L20" s="617"/>
    </row>
    <row r="21" spans="1:12" customFormat="1" ht="17.25" customHeight="1">
      <c r="J21" s="42"/>
      <c r="K21" s="42"/>
      <c r="L21" s="42"/>
    </row>
    <row r="22" spans="1:12" ht="34.15" customHeight="1">
      <c r="A22" s="666" t="s">
        <v>632</v>
      </c>
      <c r="B22" s="667"/>
      <c r="C22" s="667"/>
      <c r="D22" s="668"/>
    </row>
    <row r="23" spans="1:12" ht="14.45" customHeight="1">
      <c r="A23" s="43" t="s">
        <v>38</v>
      </c>
      <c r="B23" s="642" t="s">
        <v>595</v>
      </c>
      <c r="C23" s="643"/>
      <c r="D23" s="643"/>
      <c r="F23" s="644" t="s">
        <v>26</v>
      </c>
      <c r="G23" s="644"/>
      <c r="H23" s="644" t="s">
        <v>596</v>
      </c>
      <c r="I23" s="644"/>
      <c r="J23" s="648"/>
      <c r="K23" s="649"/>
      <c r="L23" s="601"/>
    </row>
    <row r="24" spans="1:12" ht="45.6" customHeight="1">
      <c r="A24" s="39" t="s">
        <v>39</v>
      </c>
      <c r="B24" s="628">
        <v>22050</v>
      </c>
      <c r="C24" s="629"/>
      <c r="D24" s="630"/>
      <c r="F24" s="631" t="s">
        <v>633</v>
      </c>
      <c r="G24" s="631"/>
      <c r="H24" s="631"/>
      <c r="I24" s="632"/>
      <c r="J24" s="650"/>
      <c r="K24" s="651"/>
      <c r="L24" s="602"/>
    </row>
    <row r="25" spans="1:12" ht="46.9" customHeight="1">
      <c r="A25" s="39" t="s">
        <v>40</v>
      </c>
      <c r="B25" s="633">
        <v>25173</v>
      </c>
      <c r="C25" s="634"/>
      <c r="D25" s="635"/>
      <c r="F25" s="636"/>
      <c r="G25" s="637"/>
      <c r="H25" s="661"/>
      <c r="I25" s="662"/>
      <c r="J25" s="650"/>
      <c r="K25" s="651"/>
      <c r="L25" s="602"/>
    </row>
    <row r="26" spans="1:12" ht="45.6" customHeight="1">
      <c r="A26" s="39" t="s">
        <v>41</v>
      </c>
      <c r="B26" s="633">
        <v>0</v>
      </c>
      <c r="C26" s="634"/>
      <c r="D26" s="635"/>
      <c r="F26" s="638"/>
      <c r="G26" s="639"/>
      <c r="H26" s="663"/>
      <c r="I26" s="625"/>
      <c r="J26" s="650"/>
      <c r="K26" s="651"/>
      <c r="L26" s="602"/>
    </row>
    <row r="27" spans="1:12" ht="45.6" customHeight="1">
      <c r="A27" s="39" t="s">
        <v>42</v>
      </c>
      <c r="B27" s="633">
        <v>20039</v>
      </c>
      <c r="C27" s="634"/>
      <c r="D27" s="635"/>
      <c r="F27" s="638"/>
      <c r="G27" s="639"/>
      <c r="H27" s="663"/>
      <c r="I27" s="625"/>
      <c r="J27" s="650"/>
      <c r="K27" s="651"/>
      <c r="L27" s="602"/>
    </row>
    <row r="28" spans="1:12" ht="45.6" customHeight="1">
      <c r="A28" s="39" t="s">
        <v>43</v>
      </c>
      <c r="B28" s="633">
        <v>20980</v>
      </c>
      <c r="C28" s="634"/>
      <c r="D28" s="635"/>
      <c r="F28" s="638"/>
      <c r="G28" s="639"/>
      <c r="H28" s="663"/>
      <c r="I28" s="625"/>
      <c r="J28" s="650"/>
      <c r="K28" s="651"/>
      <c r="L28" s="602"/>
    </row>
    <row r="29" spans="1:12" ht="46.9" customHeight="1">
      <c r="A29" s="39" t="s">
        <v>44</v>
      </c>
      <c r="B29" s="633">
        <v>0</v>
      </c>
      <c r="C29" s="634"/>
      <c r="D29" s="635"/>
      <c r="F29" s="638"/>
      <c r="G29" s="639"/>
      <c r="H29" s="663"/>
      <c r="I29" s="625"/>
      <c r="J29" s="650"/>
      <c r="K29" s="651"/>
      <c r="L29" s="602"/>
    </row>
    <row r="30" spans="1:12" ht="45.6" customHeight="1">
      <c r="A30" s="39" t="s">
        <v>45</v>
      </c>
      <c r="B30" s="633">
        <v>9757</v>
      </c>
      <c r="C30" s="634"/>
      <c r="D30" s="635"/>
      <c r="F30" s="638"/>
      <c r="G30" s="639"/>
      <c r="H30" s="663"/>
      <c r="I30" s="625"/>
      <c r="J30" s="650"/>
      <c r="K30" s="651"/>
      <c r="L30" s="602"/>
    </row>
    <row r="31" spans="1:12" ht="45.6" customHeight="1">
      <c r="A31" s="39" t="s">
        <v>46</v>
      </c>
      <c r="B31" s="633">
        <v>19900</v>
      </c>
      <c r="C31" s="634"/>
      <c r="D31" s="635"/>
      <c r="E31" s="44"/>
      <c r="F31" s="638"/>
      <c r="G31" s="639"/>
      <c r="H31" s="663"/>
      <c r="I31" s="625"/>
      <c r="J31" s="650"/>
      <c r="K31" s="651"/>
      <c r="L31" s="602"/>
    </row>
    <row r="32" spans="1:12" ht="45.6" customHeight="1">
      <c r="A32" s="39" t="s">
        <v>47</v>
      </c>
      <c r="B32" s="633">
        <v>19660</v>
      </c>
      <c r="C32" s="634"/>
      <c r="D32" s="635"/>
      <c r="F32" s="638"/>
      <c r="G32" s="639"/>
      <c r="H32" s="663"/>
      <c r="I32" s="625"/>
      <c r="J32" s="650"/>
      <c r="K32" s="651"/>
      <c r="L32" s="602"/>
    </row>
    <row r="33" spans="1:12" ht="45.6" customHeight="1">
      <c r="A33" s="39" t="s">
        <v>48</v>
      </c>
      <c r="B33" s="633"/>
      <c r="C33" s="634"/>
      <c r="D33" s="635"/>
      <c r="F33" s="638"/>
      <c r="G33" s="639"/>
      <c r="H33" s="663"/>
      <c r="I33" s="625"/>
      <c r="J33" s="650"/>
      <c r="K33" s="651"/>
      <c r="L33" s="602"/>
    </row>
    <row r="34" spans="1:12" ht="45.6" customHeight="1">
      <c r="A34" s="39" t="s">
        <v>49</v>
      </c>
      <c r="B34" s="633"/>
      <c r="C34" s="634"/>
      <c r="D34" s="635"/>
      <c r="F34" s="638"/>
      <c r="G34" s="639"/>
      <c r="H34" s="663"/>
      <c r="I34" s="625"/>
      <c r="J34" s="650"/>
      <c r="K34" s="651"/>
      <c r="L34" s="602"/>
    </row>
    <row r="35" spans="1:12" ht="45.6" customHeight="1">
      <c r="A35" s="39" t="s">
        <v>50</v>
      </c>
      <c r="B35" s="645"/>
      <c r="C35" s="646"/>
      <c r="D35" s="647"/>
      <c r="E35" s="44"/>
      <c r="F35" s="640"/>
      <c r="G35" s="641"/>
      <c r="H35" s="664"/>
      <c r="I35" s="665"/>
      <c r="J35" s="309">
        <v>1</v>
      </c>
      <c r="K35" s="312" t="str">
        <f>CONCATENATE(IF(J35="","",IF(J35=1,'[2]Base Datos'!$C$249,IF(J35=2,'[2]Base Datos'!$C$250,IF(J35=3,'[2]Base Datos'!$C$251,'[2]Base Datos'!$C$252)))),"")</f>
        <v xml:space="preserve">La información emitida por la Entidad cumple plenamente con el objetivo de la pregunta.  </v>
      </c>
      <c r="L35" s="311"/>
    </row>
    <row r="36" spans="1:12" ht="46.15" customHeight="1">
      <c r="A36" s="39" t="s">
        <v>18</v>
      </c>
      <c r="B36" s="658">
        <f>IF(SUM(B24:D35)=0,"",SUM(B24:D35))</f>
        <v>137559</v>
      </c>
      <c r="C36" s="659"/>
      <c r="D36" s="660"/>
    </row>
    <row r="38" spans="1:12">
      <c r="E38" s="34" t="str">
        <f>IF(SUM(E34,E35,E36,E37)=0,"",SUM(E34,E35,E36,E37))</f>
        <v/>
      </c>
    </row>
  </sheetData>
  <sheetProtection password="ADB8" sheet="1" objects="1" scenarios="1" selectLockedCells="1"/>
  <mergeCells count="51">
    <mergeCell ref="A14:D15"/>
    <mergeCell ref="A5:D6"/>
    <mergeCell ref="B36:D36"/>
    <mergeCell ref="H25:I35"/>
    <mergeCell ref="B26:D26"/>
    <mergeCell ref="B27:D27"/>
    <mergeCell ref="B28:D28"/>
    <mergeCell ref="B29:D29"/>
    <mergeCell ref="B30:D30"/>
    <mergeCell ref="B31:D31"/>
    <mergeCell ref="B32:D32"/>
    <mergeCell ref="B33:D33"/>
    <mergeCell ref="B34:D34"/>
    <mergeCell ref="A22:D22"/>
    <mergeCell ref="H7:I7"/>
    <mergeCell ref="E8:E12"/>
    <mergeCell ref="L23:L34"/>
    <mergeCell ref="B24:D24"/>
    <mergeCell ref="F24:I24"/>
    <mergeCell ref="B25:D25"/>
    <mergeCell ref="F25:G35"/>
    <mergeCell ref="B23:D23"/>
    <mergeCell ref="F23:G23"/>
    <mergeCell ref="H23:I23"/>
    <mergeCell ref="B35:D35"/>
    <mergeCell ref="J23:K34"/>
    <mergeCell ref="J13:L13"/>
    <mergeCell ref="E15:F15"/>
    <mergeCell ref="G15:I15"/>
    <mergeCell ref="J15:K19"/>
    <mergeCell ref="L15:L20"/>
    <mergeCell ref="H16:I16"/>
    <mergeCell ref="E17:E20"/>
    <mergeCell ref="F17:F20"/>
    <mergeCell ref="G17:G20"/>
    <mergeCell ref="H17:I20"/>
    <mergeCell ref="E14:I14"/>
    <mergeCell ref="F8:F12"/>
    <mergeCell ref="A1:I1"/>
    <mergeCell ref="J1:L1"/>
    <mergeCell ref="A2:I2"/>
    <mergeCell ref="J2:K2"/>
    <mergeCell ref="J3:K4"/>
    <mergeCell ref="L3:L4"/>
    <mergeCell ref="G8:G12"/>
    <mergeCell ref="H8:I12"/>
    <mergeCell ref="J6:K11"/>
    <mergeCell ref="L6:L12"/>
    <mergeCell ref="E6:F6"/>
    <mergeCell ref="G6:I6"/>
    <mergeCell ref="E5:I5"/>
  </mergeCells>
  <conditionalFormatting sqref="B33:D35 F26:G35 F25:H25">
    <cfRule type="cellIs" dxfId="124" priority="30" operator="equal">
      <formula>$J$1</formula>
    </cfRule>
  </conditionalFormatting>
  <conditionalFormatting sqref="J35">
    <cfRule type="cellIs" dxfId="123" priority="18" operator="equal">
      <formula>4</formula>
    </cfRule>
    <cfRule type="cellIs" dxfId="122" priority="19" operator="equal">
      <formula>3</formula>
    </cfRule>
    <cfRule type="cellIs" dxfId="121" priority="20" operator="equal">
      <formula>2</formula>
    </cfRule>
    <cfRule type="cellIs" dxfId="120" priority="21" operator="equal">
      <formula>1</formula>
    </cfRule>
  </conditionalFormatting>
  <conditionalFormatting sqref="J12">
    <cfRule type="cellIs" dxfId="119" priority="26" operator="equal">
      <formula>4</formula>
    </cfRule>
    <cfRule type="cellIs" dxfId="118" priority="27" operator="equal">
      <formula>3</formula>
    </cfRule>
    <cfRule type="cellIs" dxfId="117" priority="28" operator="equal">
      <formula>2</formula>
    </cfRule>
    <cfRule type="cellIs" dxfId="116" priority="29" operator="equal">
      <formula>1</formula>
    </cfRule>
  </conditionalFormatting>
  <conditionalFormatting sqref="J20">
    <cfRule type="cellIs" dxfId="115" priority="22" operator="equal">
      <formula>4</formula>
    </cfRule>
    <cfRule type="cellIs" dxfId="114" priority="23" operator="equal">
      <formula>3</formula>
    </cfRule>
    <cfRule type="cellIs" dxfId="113" priority="24" operator="equal">
      <formula>2</formula>
    </cfRule>
    <cfRule type="cellIs" dxfId="112" priority="25" operator="equal">
      <formula>1</formula>
    </cfRule>
  </conditionalFormatting>
  <conditionalFormatting sqref="B33:D35 F25:I35 L6:L12 L15:L20 L23:L34">
    <cfRule type="cellIs" dxfId="111" priority="17" operator="equal">
      <formula>$M$1</formula>
    </cfRule>
  </conditionalFormatting>
  <conditionalFormatting sqref="B8:C11">
    <cfRule type="cellIs" dxfId="110" priority="15" operator="equal">
      <formula>$J$1</formula>
    </cfRule>
    <cfRule type="cellIs" dxfId="109" priority="16" operator="equal">
      <formula>$J$1</formula>
    </cfRule>
  </conditionalFormatting>
  <conditionalFormatting sqref="B8:C11">
    <cfRule type="cellIs" dxfId="108" priority="14" operator="equal">
      <formula>$M$1</formula>
    </cfRule>
  </conditionalFormatting>
  <conditionalFormatting sqref="E8:I12">
    <cfRule type="cellIs" dxfId="107" priority="13" operator="equal">
      <formula>$J$1</formula>
    </cfRule>
  </conditionalFormatting>
  <conditionalFormatting sqref="E8:I12">
    <cfRule type="cellIs" dxfId="106" priority="12" operator="equal">
      <formula>$M$1</formula>
    </cfRule>
  </conditionalFormatting>
  <conditionalFormatting sqref="B17:C19">
    <cfRule type="cellIs" dxfId="105" priority="11" operator="equal">
      <formula>$J$1</formula>
    </cfRule>
  </conditionalFormatting>
  <conditionalFormatting sqref="B17:C19">
    <cfRule type="cellIs" dxfId="104" priority="10" operator="equal">
      <formula>$M$1</formula>
    </cfRule>
  </conditionalFormatting>
  <conditionalFormatting sqref="E17:E20">
    <cfRule type="cellIs" dxfId="103" priority="9" operator="equal">
      <formula>$J$1</formula>
    </cfRule>
  </conditionalFormatting>
  <conditionalFormatting sqref="E17:E20">
    <cfRule type="cellIs" dxfId="102" priority="8" operator="equal">
      <formula>$M$1</formula>
    </cfRule>
  </conditionalFormatting>
  <conditionalFormatting sqref="F17:I20">
    <cfRule type="cellIs" dxfId="101" priority="7" operator="equal">
      <formula>$J$1</formula>
    </cfRule>
  </conditionalFormatting>
  <conditionalFormatting sqref="F17:I20">
    <cfRule type="cellIs" dxfId="100" priority="6" operator="equal">
      <formula>$M$1</formula>
    </cfRule>
  </conditionalFormatting>
  <conditionalFormatting sqref="B30:D32">
    <cfRule type="cellIs" dxfId="99" priority="5" operator="equal">
      <formula>$J$1</formula>
    </cfRule>
  </conditionalFormatting>
  <conditionalFormatting sqref="B30:D32">
    <cfRule type="cellIs" dxfId="98" priority="4" operator="equal">
      <formula>$M$1</formula>
    </cfRule>
  </conditionalFormatting>
  <conditionalFormatting sqref="B26:D29">
    <cfRule type="cellIs" dxfId="97" priority="3" operator="equal">
      <formula>$J$1</formula>
    </cfRule>
  </conditionalFormatting>
  <conditionalFormatting sqref="B26:D29">
    <cfRule type="cellIs" dxfId="96" priority="2" operator="equal">
      <formula>$M$1</formula>
    </cfRule>
  </conditionalFormatting>
  <conditionalFormatting sqref="B24:D25">
    <cfRule type="cellIs" dxfId="95" priority="1" operator="equal">
      <formula>$J$7</formula>
    </cfRule>
  </conditionalFormatting>
  <dataValidations count="2">
    <dataValidation type="whole" allowBlank="1" showInputMessage="1" showErrorMessage="1" errorTitle="ERROR" error="Sólo acepta números enteros" sqref="B8:C11">
      <formula1>1</formula1>
      <formula2>10000000000000</formula2>
    </dataValidation>
    <dataValidation type="whole" allowBlank="1" showInputMessage="1" showErrorMessage="1" errorTitle="ERROR" error="Sólo acepta números enteros" sqref="B17:C19 B24:D35">
      <formula1>0</formula1>
      <formula2>10000000000000</formula2>
    </dataValidation>
  </dataValidations>
  <pageMargins left="0.7" right="0.7" top="0.75" bottom="0.75" header="0.3" footer="0.3"/>
  <pageSetup paperSize="9" scale="39" orientation="portrait" horizontalDpi="4294967294" verticalDpi="4294967294" r:id="rId1"/>
  <colBreaks count="1" manualBreakCount="1">
    <brk id="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J12 J20 J35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95"/>
  <sheetViews>
    <sheetView showGridLines="0" view="pageBreakPreview" zoomScale="115" zoomScaleNormal="40" zoomScaleSheetLayoutView="115" workbookViewId="0">
      <selection activeCell="F7" sqref="F7"/>
    </sheetView>
  </sheetViews>
  <sheetFormatPr baseColWidth="10" defaultRowHeight="15"/>
  <cols>
    <col min="1" max="1" width="12.5703125" customWidth="1"/>
    <col min="3" max="3" width="23.28515625" customWidth="1"/>
    <col min="5" max="5" width="12" customWidth="1"/>
    <col min="6" max="6" width="13.7109375" customWidth="1"/>
    <col min="7" max="7" width="17.140625" customWidth="1"/>
    <col min="12" max="12" width="25.28515625" customWidth="1"/>
    <col min="13" max="13" width="24" customWidth="1"/>
    <col min="14" max="14" width="51.28515625" customWidth="1"/>
  </cols>
  <sheetData>
    <row r="1" spans="1:16" ht="22.5" customHeight="1" thickBot="1">
      <c r="A1" s="698" t="str">
        <f>CONCATENATE(Índice!A6)</f>
        <v>Zacatecas</v>
      </c>
      <c r="B1" s="698"/>
      <c r="C1" s="698"/>
      <c r="D1" s="698"/>
      <c r="E1" s="698"/>
      <c r="F1" s="698"/>
      <c r="G1" s="698"/>
      <c r="H1" s="698"/>
      <c r="I1" s="698"/>
      <c r="J1" s="698"/>
      <c r="K1" s="699"/>
      <c r="L1" s="533" t="s">
        <v>0</v>
      </c>
      <c r="M1" s="534"/>
      <c r="N1" s="535"/>
      <c r="O1" s="45"/>
      <c r="P1" s="45"/>
    </row>
    <row r="2" spans="1:16" ht="24" customHeight="1">
      <c r="A2" s="593" t="s">
        <v>594</v>
      </c>
      <c r="B2" s="593"/>
      <c r="C2" s="593"/>
      <c r="D2" s="593"/>
      <c r="E2" s="593"/>
      <c r="F2" s="593"/>
      <c r="G2" s="593"/>
      <c r="H2" s="593"/>
      <c r="I2" s="593"/>
      <c r="J2" s="593"/>
      <c r="K2" s="700"/>
      <c r="L2" s="539"/>
      <c r="M2" s="540"/>
      <c r="N2" s="3"/>
    </row>
    <row r="3" spans="1:16">
      <c r="L3" s="541" t="s">
        <v>2</v>
      </c>
      <c r="M3" s="541"/>
      <c r="N3" s="542" t="s">
        <v>3</v>
      </c>
    </row>
    <row r="4" spans="1:16" ht="27" customHeight="1">
      <c r="A4" s="708" t="s">
        <v>634</v>
      </c>
      <c r="B4" s="709"/>
      <c r="C4" s="709"/>
      <c r="D4" s="709"/>
      <c r="E4" s="709"/>
      <c r="F4" s="709"/>
      <c r="G4" s="710"/>
      <c r="H4" s="708" t="s">
        <v>635</v>
      </c>
      <c r="I4" s="709"/>
      <c r="J4" s="709"/>
      <c r="K4" s="710"/>
      <c r="L4" s="541"/>
      <c r="M4" s="541"/>
      <c r="N4" s="542"/>
    </row>
    <row r="5" spans="1:16" ht="1.1499999999999999" customHeight="1">
      <c r="L5" s="35"/>
      <c r="M5" s="35"/>
      <c r="N5" s="35"/>
    </row>
    <row r="6" spans="1:16" ht="60">
      <c r="A6" s="46" t="s">
        <v>51</v>
      </c>
      <c r="B6" s="684" t="s">
        <v>52</v>
      </c>
      <c r="C6" s="685"/>
      <c r="D6" s="47" t="s">
        <v>53</v>
      </c>
      <c r="E6" s="47" t="s">
        <v>54</v>
      </c>
      <c r="F6" s="30" t="s">
        <v>55</v>
      </c>
      <c r="G6" s="36" t="s">
        <v>610</v>
      </c>
      <c r="H6" s="686" t="s">
        <v>56</v>
      </c>
      <c r="I6" s="687"/>
      <c r="J6" s="687"/>
      <c r="K6" s="687"/>
      <c r="L6" s="309">
        <v>1</v>
      </c>
      <c r="M6" s="312" t="str">
        <f>CONCATENATE(IF(L6="","",IF(L6=1,'[2]Base Datos'!$C$249,IF(L6=2,'[2]Base Datos'!$C$250,IF(L6=3,'[2]Base Datos'!$C$251,'[2]Base Datos'!$C$252)))),"")</f>
        <v xml:space="preserve">La información emitida por la Entidad cumple plenamente con el objetivo de la pregunta.  </v>
      </c>
      <c r="N6" s="676"/>
    </row>
    <row r="7" spans="1:16">
      <c r="A7" s="48">
        <v>3201</v>
      </c>
      <c r="B7" s="688" t="s">
        <v>656</v>
      </c>
      <c r="C7" s="689" t="s">
        <v>656</v>
      </c>
      <c r="D7" s="50">
        <v>1245</v>
      </c>
      <c r="E7" s="50">
        <v>31</v>
      </c>
      <c r="F7" s="51">
        <f>493+702+278+605</f>
        <v>2078</v>
      </c>
      <c r="G7" s="438">
        <v>171.16968698517297</v>
      </c>
      <c r="H7" s="690" t="s">
        <v>669</v>
      </c>
      <c r="I7" s="691"/>
      <c r="J7" s="691"/>
      <c r="K7" s="691"/>
      <c r="L7" s="701"/>
      <c r="M7" s="702"/>
      <c r="N7" s="677"/>
    </row>
    <row r="8" spans="1:16">
      <c r="A8" s="49">
        <v>3202</v>
      </c>
      <c r="B8" s="696" t="s">
        <v>316</v>
      </c>
      <c r="C8" s="697" t="s">
        <v>316</v>
      </c>
      <c r="D8" s="50">
        <v>3028</v>
      </c>
      <c r="E8" s="50">
        <v>20</v>
      </c>
      <c r="F8" s="51">
        <f>1161+1241+617+1272</f>
        <v>4291</v>
      </c>
      <c r="G8" s="438">
        <v>142.65292553191489</v>
      </c>
      <c r="H8" s="692"/>
      <c r="I8" s="693"/>
      <c r="J8" s="693"/>
      <c r="K8" s="693"/>
      <c r="L8" s="703"/>
      <c r="M8" s="704"/>
      <c r="N8" s="677"/>
    </row>
    <row r="9" spans="1:16">
      <c r="A9" s="49">
        <v>3203</v>
      </c>
      <c r="B9" s="696" t="s">
        <v>657</v>
      </c>
      <c r="C9" s="697" t="s">
        <v>657</v>
      </c>
      <c r="D9" s="50">
        <v>2623</v>
      </c>
      <c r="E9" s="50">
        <v>115</v>
      </c>
      <c r="F9" s="51">
        <f>763+894+498+1080</f>
        <v>3235</v>
      </c>
      <c r="G9" s="438">
        <v>128.98724082934609</v>
      </c>
      <c r="H9" s="692"/>
      <c r="I9" s="693"/>
      <c r="J9" s="693"/>
      <c r="K9" s="693"/>
      <c r="L9" s="703"/>
      <c r="M9" s="704"/>
      <c r="N9" s="677"/>
    </row>
    <row r="10" spans="1:16">
      <c r="A10" s="49">
        <v>3204</v>
      </c>
      <c r="B10" s="696" t="s">
        <v>658</v>
      </c>
      <c r="C10" s="697" t="s">
        <v>658</v>
      </c>
      <c r="D10" s="50">
        <v>1372</v>
      </c>
      <c r="E10" s="50">
        <v>10</v>
      </c>
      <c r="F10" s="51">
        <f>304+826+532+1010</f>
        <v>2672</v>
      </c>
      <c r="G10" s="438">
        <v>196.18208516886929</v>
      </c>
      <c r="H10" s="692"/>
      <c r="I10" s="693"/>
      <c r="J10" s="693"/>
      <c r="K10" s="693"/>
      <c r="L10" s="703"/>
      <c r="M10" s="704"/>
      <c r="N10" s="677"/>
    </row>
    <row r="11" spans="1:16">
      <c r="A11" s="49">
        <v>3205</v>
      </c>
      <c r="B11" s="696" t="s">
        <v>659</v>
      </c>
      <c r="C11" s="697" t="s">
        <v>659</v>
      </c>
      <c r="D11" s="50">
        <v>1855</v>
      </c>
      <c r="E11" s="50">
        <v>40</v>
      </c>
      <c r="F11" s="51">
        <f>628+784+261+771</f>
        <v>2444</v>
      </c>
      <c r="G11" s="438">
        <v>134.65564738292011</v>
      </c>
      <c r="H11" s="692"/>
      <c r="I11" s="693"/>
      <c r="J11" s="693"/>
      <c r="K11" s="693"/>
      <c r="L11" s="703"/>
      <c r="M11" s="704"/>
      <c r="N11" s="677"/>
    </row>
    <row r="12" spans="1:16">
      <c r="A12" s="49">
        <v>3206</v>
      </c>
      <c r="B12" s="696" t="s">
        <v>660</v>
      </c>
      <c r="C12" s="697" t="s">
        <v>660</v>
      </c>
      <c r="D12" s="50">
        <v>1887</v>
      </c>
      <c r="E12" s="50">
        <v>2</v>
      </c>
      <c r="F12" s="51">
        <f>554+803+370+651</f>
        <v>2378</v>
      </c>
      <c r="G12" s="438">
        <v>126.15384615384615</v>
      </c>
      <c r="H12" s="692"/>
      <c r="I12" s="693"/>
      <c r="J12" s="693"/>
      <c r="K12" s="693"/>
      <c r="L12" s="703"/>
      <c r="M12" s="704"/>
      <c r="N12" s="677"/>
    </row>
    <row r="13" spans="1:16">
      <c r="A13" s="48">
        <v>3207</v>
      </c>
      <c r="B13" s="696" t="s">
        <v>661</v>
      </c>
      <c r="C13" s="697" t="s">
        <v>661</v>
      </c>
      <c r="D13" s="50">
        <v>1875</v>
      </c>
      <c r="E13" s="50">
        <v>12</v>
      </c>
      <c r="F13" s="51">
        <f>321+409+231+485</f>
        <v>1446</v>
      </c>
      <c r="G13" s="438">
        <v>77.61674718196457</v>
      </c>
      <c r="H13" s="692"/>
      <c r="I13" s="693"/>
      <c r="J13" s="693"/>
      <c r="K13" s="693"/>
      <c r="L13" s="703"/>
      <c r="M13" s="704"/>
      <c r="N13" s="677"/>
    </row>
    <row r="14" spans="1:16">
      <c r="A14" s="49">
        <v>3208</v>
      </c>
      <c r="B14" s="696" t="s">
        <v>662</v>
      </c>
      <c r="C14" s="697" t="s">
        <v>662</v>
      </c>
      <c r="D14" s="50">
        <v>1411</v>
      </c>
      <c r="E14" s="50">
        <v>100</v>
      </c>
      <c r="F14" s="51">
        <f>341+470+444+772</f>
        <v>2027</v>
      </c>
      <c r="G14" s="438">
        <v>154.61479786422578</v>
      </c>
      <c r="H14" s="692"/>
      <c r="I14" s="693"/>
      <c r="J14" s="693"/>
      <c r="K14" s="693"/>
      <c r="L14" s="703"/>
      <c r="M14" s="704"/>
      <c r="N14" s="677"/>
    </row>
    <row r="15" spans="1:16">
      <c r="A15" s="49">
        <v>3209</v>
      </c>
      <c r="B15" s="696" t="s">
        <v>663</v>
      </c>
      <c r="C15" s="697" t="s">
        <v>663</v>
      </c>
      <c r="D15" s="50">
        <v>1871</v>
      </c>
      <c r="E15" s="50">
        <v>32</v>
      </c>
      <c r="F15" s="51">
        <f>761+1002+509+1024</f>
        <v>3296</v>
      </c>
      <c r="G15" s="438">
        <v>179.2278412180533</v>
      </c>
      <c r="H15" s="692"/>
      <c r="I15" s="693"/>
      <c r="J15" s="693"/>
      <c r="K15" s="693"/>
      <c r="L15" s="703"/>
      <c r="M15" s="704"/>
      <c r="N15" s="677"/>
    </row>
    <row r="16" spans="1:16">
      <c r="A16" s="49">
        <v>3210</v>
      </c>
      <c r="B16" s="696" t="s">
        <v>664</v>
      </c>
      <c r="C16" s="697" t="s">
        <v>664</v>
      </c>
      <c r="D16" s="50">
        <v>2006</v>
      </c>
      <c r="E16" s="50">
        <v>31</v>
      </c>
      <c r="F16" s="51">
        <f>642+755+408+849</f>
        <v>2654</v>
      </c>
      <c r="G16" s="438">
        <v>134.37974683544306</v>
      </c>
      <c r="H16" s="692"/>
      <c r="I16" s="693"/>
      <c r="J16" s="693"/>
      <c r="K16" s="693"/>
      <c r="L16" s="703"/>
      <c r="M16" s="704"/>
      <c r="N16" s="677"/>
    </row>
    <row r="17" spans="1:14">
      <c r="A17" s="49">
        <v>3211</v>
      </c>
      <c r="B17" s="696" t="s">
        <v>665</v>
      </c>
      <c r="C17" s="697" t="s">
        <v>665</v>
      </c>
      <c r="D17" s="50">
        <v>5195</v>
      </c>
      <c r="E17" s="50">
        <v>27</v>
      </c>
      <c r="F17" s="51">
        <f>1728+2396+1438+2802</f>
        <v>8364</v>
      </c>
      <c r="G17" s="438">
        <v>161.84210526315789</v>
      </c>
      <c r="H17" s="692"/>
      <c r="I17" s="693"/>
      <c r="J17" s="693"/>
      <c r="K17" s="693"/>
      <c r="L17" s="703"/>
      <c r="M17" s="704"/>
      <c r="N17" s="677"/>
    </row>
    <row r="18" spans="1:14">
      <c r="A18" s="49">
        <v>3212</v>
      </c>
      <c r="B18" s="696" t="s">
        <v>666</v>
      </c>
      <c r="C18" s="697" t="s">
        <v>666</v>
      </c>
      <c r="D18" s="50">
        <v>1688</v>
      </c>
      <c r="E18" s="50">
        <v>21</v>
      </c>
      <c r="F18" s="51">
        <f>688+791+591+883</f>
        <v>2953</v>
      </c>
      <c r="G18" s="438">
        <v>177.14457108578284</v>
      </c>
      <c r="H18" s="692"/>
      <c r="I18" s="693"/>
      <c r="J18" s="693"/>
      <c r="K18" s="693"/>
      <c r="L18" s="703"/>
      <c r="M18" s="704"/>
      <c r="N18" s="677"/>
    </row>
    <row r="19" spans="1:14">
      <c r="A19" s="48">
        <v>3213</v>
      </c>
      <c r="B19" s="696" t="s">
        <v>667</v>
      </c>
      <c r="C19" s="697" t="s">
        <v>667</v>
      </c>
      <c r="D19" s="50">
        <v>651</v>
      </c>
      <c r="E19" s="50">
        <v>22</v>
      </c>
      <c r="F19" s="51">
        <f>200+237+147+333</f>
        <v>917</v>
      </c>
      <c r="G19" s="438">
        <v>145.78696343402225</v>
      </c>
      <c r="H19" s="692"/>
      <c r="I19" s="693"/>
      <c r="J19" s="693"/>
      <c r="K19" s="693"/>
      <c r="L19" s="703"/>
      <c r="M19" s="704"/>
      <c r="N19" s="677"/>
    </row>
    <row r="20" spans="1:14">
      <c r="A20" s="49">
        <v>3214</v>
      </c>
      <c r="B20" s="696" t="s">
        <v>668</v>
      </c>
      <c r="C20" s="697" t="s">
        <v>668</v>
      </c>
      <c r="D20" s="50">
        <v>3466</v>
      </c>
      <c r="E20" s="50">
        <v>1365</v>
      </c>
      <c r="F20" s="51">
        <f>351+572+329+638</f>
        <v>1890</v>
      </c>
      <c r="G20" s="438">
        <v>89.957163255592576</v>
      </c>
      <c r="H20" s="692"/>
      <c r="I20" s="693"/>
      <c r="J20" s="693"/>
      <c r="K20" s="693"/>
      <c r="L20" s="703"/>
      <c r="M20" s="704"/>
      <c r="N20" s="677"/>
    </row>
    <row r="21" spans="1:14">
      <c r="A21" s="49"/>
      <c r="B21" s="696"/>
      <c r="C21" s="697"/>
      <c r="D21" s="50"/>
      <c r="E21" s="50"/>
      <c r="F21" s="51"/>
      <c r="G21" s="51"/>
      <c r="H21" s="692"/>
      <c r="I21" s="693"/>
      <c r="J21" s="693"/>
      <c r="K21" s="693"/>
      <c r="L21" s="703"/>
      <c r="M21" s="704"/>
      <c r="N21" s="677"/>
    </row>
    <row r="22" spans="1:14">
      <c r="A22" s="49"/>
      <c r="B22" s="696"/>
      <c r="C22" s="697"/>
      <c r="D22" s="50"/>
      <c r="E22" s="50"/>
      <c r="F22" s="51"/>
      <c r="G22" s="51"/>
      <c r="H22" s="692"/>
      <c r="I22" s="693"/>
      <c r="J22" s="693"/>
      <c r="K22" s="693"/>
      <c r="L22" s="703"/>
      <c r="M22" s="704"/>
      <c r="N22" s="677"/>
    </row>
    <row r="23" spans="1:14">
      <c r="A23" s="49"/>
      <c r="B23" s="696"/>
      <c r="C23" s="697"/>
      <c r="D23" s="50"/>
      <c r="E23" s="50"/>
      <c r="F23" s="51"/>
      <c r="G23" s="51"/>
      <c r="H23" s="692"/>
      <c r="I23" s="693"/>
      <c r="J23" s="693"/>
      <c r="K23" s="693"/>
      <c r="L23" s="703"/>
      <c r="M23" s="704"/>
      <c r="N23" s="677"/>
    </row>
    <row r="24" spans="1:14">
      <c r="A24" s="49"/>
      <c r="B24" s="696"/>
      <c r="C24" s="697"/>
      <c r="D24" s="50"/>
      <c r="E24" s="50"/>
      <c r="F24" s="51"/>
      <c r="G24" s="51"/>
      <c r="H24" s="692"/>
      <c r="I24" s="693"/>
      <c r="J24" s="693"/>
      <c r="K24" s="693"/>
      <c r="L24" s="703"/>
      <c r="M24" s="704"/>
      <c r="N24" s="677"/>
    </row>
    <row r="25" spans="1:14">
      <c r="A25" s="49"/>
      <c r="B25" s="696"/>
      <c r="C25" s="697"/>
      <c r="D25" s="50"/>
      <c r="E25" s="50"/>
      <c r="F25" s="51"/>
      <c r="G25" s="51"/>
      <c r="H25" s="692"/>
      <c r="I25" s="693"/>
      <c r="J25" s="693"/>
      <c r="K25" s="693"/>
      <c r="L25" s="703"/>
      <c r="M25" s="704"/>
      <c r="N25" s="677"/>
    </row>
    <row r="26" spans="1:14">
      <c r="A26" s="49"/>
      <c r="B26" s="696"/>
      <c r="C26" s="697"/>
      <c r="D26" s="50"/>
      <c r="E26" s="50"/>
      <c r="F26" s="51"/>
      <c r="G26" s="51"/>
      <c r="H26" s="692"/>
      <c r="I26" s="693"/>
      <c r="J26" s="693"/>
      <c r="K26" s="693"/>
      <c r="L26" s="703"/>
      <c r="M26" s="704"/>
      <c r="N26" s="677"/>
    </row>
    <row r="27" spans="1:14">
      <c r="A27" s="49"/>
      <c r="B27" s="696"/>
      <c r="C27" s="697"/>
      <c r="D27" s="50"/>
      <c r="E27" s="50"/>
      <c r="F27" s="51"/>
      <c r="G27" s="51"/>
      <c r="H27" s="692"/>
      <c r="I27" s="693"/>
      <c r="J27" s="693"/>
      <c r="K27" s="693"/>
      <c r="L27" s="703"/>
      <c r="M27" s="704"/>
      <c r="N27" s="677"/>
    </row>
    <row r="28" spans="1:14">
      <c r="A28" s="49"/>
      <c r="B28" s="696"/>
      <c r="C28" s="697"/>
      <c r="D28" s="50"/>
      <c r="E28" s="50"/>
      <c r="F28" s="51"/>
      <c r="G28" s="51"/>
      <c r="H28" s="692"/>
      <c r="I28" s="693"/>
      <c r="J28" s="693"/>
      <c r="K28" s="693"/>
      <c r="L28" s="703"/>
      <c r="M28" s="704"/>
      <c r="N28" s="677"/>
    </row>
    <row r="29" spans="1:14">
      <c r="A29" s="49"/>
      <c r="B29" s="696"/>
      <c r="C29" s="697"/>
      <c r="D29" s="50"/>
      <c r="E29" s="50"/>
      <c r="F29" s="51"/>
      <c r="G29" s="51"/>
      <c r="H29" s="692"/>
      <c r="I29" s="693"/>
      <c r="J29" s="693"/>
      <c r="K29" s="693"/>
      <c r="L29" s="703"/>
      <c r="M29" s="704"/>
      <c r="N29" s="677"/>
    </row>
    <row r="30" spans="1:14">
      <c r="A30" s="49"/>
      <c r="B30" s="696"/>
      <c r="C30" s="697"/>
      <c r="D30" s="50"/>
      <c r="E30" s="50"/>
      <c r="F30" s="51"/>
      <c r="G30" s="51"/>
      <c r="H30" s="692"/>
      <c r="I30" s="693"/>
      <c r="J30" s="693"/>
      <c r="K30" s="693"/>
      <c r="L30" s="703"/>
      <c r="M30" s="704"/>
      <c r="N30" s="677"/>
    </row>
    <row r="31" spans="1:14">
      <c r="A31" s="49"/>
      <c r="B31" s="696"/>
      <c r="C31" s="697"/>
      <c r="D31" s="50"/>
      <c r="E31" s="50"/>
      <c r="F31" s="51"/>
      <c r="G31" s="51"/>
      <c r="H31" s="692"/>
      <c r="I31" s="693"/>
      <c r="J31" s="693"/>
      <c r="K31" s="693"/>
      <c r="L31" s="703"/>
      <c r="M31" s="704"/>
      <c r="N31" s="677"/>
    </row>
    <row r="32" spans="1:14">
      <c r="A32" s="49"/>
      <c r="B32" s="696"/>
      <c r="C32" s="697"/>
      <c r="D32" s="50"/>
      <c r="E32" s="50"/>
      <c r="F32" s="51"/>
      <c r="G32" s="51"/>
      <c r="H32" s="692"/>
      <c r="I32" s="693"/>
      <c r="J32" s="693"/>
      <c r="K32" s="693"/>
      <c r="L32" s="703"/>
      <c r="M32" s="704"/>
      <c r="N32" s="677"/>
    </row>
    <row r="33" spans="1:14">
      <c r="A33" s="49"/>
      <c r="B33" s="696"/>
      <c r="C33" s="697"/>
      <c r="D33" s="50"/>
      <c r="E33" s="50"/>
      <c r="F33" s="51"/>
      <c r="G33" s="51"/>
      <c r="H33" s="692"/>
      <c r="I33" s="693"/>
      <c r="J33" s="693"/>
      <c r="K33" s="693"/>
      <c r="L33" s="703"/>
      <c r="M33" s="704"/>
      <c r="N33" s="677"/>
    </row>
    <row r="34" spans="1:14">
      <c r="A34" s="49"/>
      <c r="B34" s="696"/>
      <c r="C34" s="697"/>
      <c r="D34" s="50"/>
      <c r="E34" s="50"/>
      <c r="F34" s="51"/>
      <c r="G34" s="51"/>
      <c r="H34" s="692"/>
      <c r="I34" s="693"/>
      <c r="J34" s="693"/>
      <c r="K34" s="693"/>
      <c r="L34" s="703"/>
      <c r="M34" s="704"/>
      <c r="N34" s="677"/>
    </row>
    <row r="35" spans="1:14">
      <c r="A35" s="52"/>
      <c r="B35" s="696"/>
      <c r="C35" s="697"/>
      <c r="D35" s="50"/>
      <c r="E35" s="50"/>
      <c r="F35" s="51"/>
      <c r="G35" s="51"/>
      <c r="H35" s="692"/>
      <c r="I35" s="693"/>
      <c r="J35" s="693"/>
      <c r="K35" s="693"/>
      <c r="L35" s="703"/>
      <c r="M35" s="704"/>
      <c r="N35" s="677"/>
    </row>
    <row r="36" spans="1:14" ht="26.45" customHeight="1">
      <c r="A36" s="686" t="s">
        <v>57</v>
      </c>
      <c r="B36" s="687"/>
      <c r="C36" s="707"/>
      <c r="D36" s="342">
        <f t="shared" ref="D36:G36" si="0">IF(SUM(D7:D35)=0,"",SUM(D7:D35))</f>
        <v>30173</v>
      </c>
      <c r="E36" s="342">
        <f t="shared" si="0"/>
        <v>1828</v>
      </c>
      <c r="F36" s="342">
        <f t="shared" si="0"/>
        <v>40645</v>
      </c>
      <c r="G36" s="342">
        <f t="shared" si="0"/>
        <v>2020.3713681903118</v>
      </c>
      <c r="H36" s="694"/>
      <c r="I36" s="695"/>
      <c r="J36" s="695"/>
      <c r="K36" s="695"/>
      <c r="L36" s="705"/>
      <c r="M36" s="706"/>
      <c r="N36" s="678"/>
    </row>
    <row r="37" spans="1:14">
      <c r="A37" s="53"/>
      <c r="B37" s="53"/>
      <c r="C37" s="53"/>
      <c r="D37" s="53"/>
      <c r="E37" s="53"/>
      <c r="F37" s="53"/>
      <c r="G37" s="53"/>
      <c r="H37" s="53"/>
      <c r="I37" s="53"/>
      <c r="J37" s="53"/>
      <c r="K37" s="53"/>
    </row>
    <row r="38" spans="1:14">
      <c r="A38" s="728" t="s">
        <v>624</v>
      </c>
      <c r="B38" s="728"/>
      <c r="C38" s="728"/>
      <c r="D38" s="728"/>
      <c r="E38" s="728"/>
      <c r="F38" s="728"/>
      <c r="G38" s="728"/>
      <c r="H38" s="728"/>
      <c r="I38" s="728"/>
      <c r="J38" s="728"/>
      <c r="K38" s="728"/>
    </row>
    <row r="39" spans="1:14" ht="10.5" customHeight="1">
      <c r="A39" s="53"/>
      <c r="B39" s="53"/>
      <c r="C39" s="53"/>
      <c r="D39" s="53"/>
      <c r="E39" s="53"/>
      <c r="F39" s="53"/>
      <c r="G39" s="53"/>
      <c r="H39" s="53"/>
      <c r="I39" s="53"/>
      <c r="J39" s="53"/>
      <c r="K39" s="53"/>
      <c r="L39" s="681"/>
      <c r="M39" s="682"/>
      <c r="N39" s="683"/>
    </row>
    <row r="40" spans="1:14" ht="72" customHeight="1">
      <c r="A40" s="36" t="s">
        <v>58</v>
      </c>
      <c r="B40" s="525" t="s">
        <v>59</v>
      </c>
      <c r="C40" s="526"/>
      <c r="D40" s="31" t="s">
        <v>60</v>
      </c>
      <c r="E40" s="31" t="s">
        <v>61</v>
      </c>
      <c r="F40" s="31" t="s">
        <v>62</v>
      </c>
      <c r="G40" s="31" t="s">
        <v>63</v>
      </c>
      <c r="H40" s="686" t="s">
        <v>611</v>
      </c>
      <c r="I40" s="729"/>
      <c r="J40" s="686" t="s">
        <v>64</v>
      </c>
      <c r="K40" s="687"/>
      <c r="L40" s="310">
        <v>3</v>
      </c>
      <c r="M40" s="331" t="str">
        <f>CONCATENATE(IF(L40="","",IF(L40=1,'[2]Base Datos'!$C$249,IF(L40=2,'[2]Base Datos'!$C$250,IF(L40=3,'[2]Base Datos'!$C$251,'[2]Base Datos'!$C$252)))),"")</f>
        <v xml:space="preserve">La información emitida por la Entidad cumple parcialmente con el objetivo de la pregunta. </v>
      </c>
      <c r="N40" s="679"/>
    </row>
    <row r="41" spans="1:14" ht="11.25" customHeight="1">
      <c r="A41" s="32" t="s">
        <v>65</v>
      </c>
      <c r="B41" s="566" t="s">
        <v>66</v>
      </c>
      <c r="C41" s="711"/>
      <c r="D41" s="439">
        <v>2031</v>
      </c>
      <c r="E41" s="445">
        <v>4381</v>
      </c>
      <c r="F41" s="54"/>
      <c r="G41" s="445">
        <v>6412</v>
      </c>
      <c r="H41" s="716" t="s">
        <v>717</v>
      </c>
      <c r="I41" s="717"/>
      <c r="J41" s="722" t="s">
        <v>713</v>
      </c>
      <c r="K41" s="723"/>
      <c r="L41" s="675"/>
      <c r="M41" s="675"/>
      <c r="N41" s="679"/>
    </row>
    <row r="42" spans="1:14" ht="11.25" customHeight="1">
      <c r="A42" s="32" t="s">
        <v>67</v>
      </c>
      <c r="B42" s="566" t="s">
        <v>68</v>
      </c>
      <c r="C42" s="711"/>
      <c r="D42" s="440">
        <v>260</v>
      </c>
      <c r="E42" s="446">
        <v>3758</v>
      </c>
      <c r="F42" s="56">
        <v>50</v>
      </c>
      <c r="G42" s="449">
        <v>4018</v>
      </c>
      <c r="H42" s="718"/>
      <c r="I42" s="719"/>
      <c r="J42" s="724"/>
      <c r="K42" s="725"/>
      <c r="L42" s="675"/>
      <c r="M42" s="675"/>
      <c r="N42" s="679"/>
    </row>
    <row r="43" spans="1:14" ht="11.25" customHeight="1">
      <c r="A43" s="32" t="s">
        <v>69</v>
      </c>
      <c r="B43" s="566" t="s">
        <v>70</v>
      </c>
      <c r="C43" s="711"/>
      <c r="D43" s="441">
        <v>240</v>
      </c>
      <c r="E43" s="447">
        <v>3942</v>
      </c>
      <c r="F43" s="57"/>
      <c r="G43" s="449">
        <v>4182</v>
      </c>
      <c r="H43" s="718"/>
      <c r="I43" s="719"/>
      <c r="J43" s="724"/>
      <c r="K43" s="725"/>
      <c r="L43" s="675"/>
      <c r="M43" s="675"/>
      <c r="N43" s="679"/>
    </row>
    <row r="44" spans="1:14" ht="11.25" customHeight="1">
      <c r="A44" s="32" t="s">
        <v>71</v>
      </c>
      <c r="B44" s="566" t="s">
        <v>72</v>
      </c>
      <c r="C44" s="711"/>
      <c r="D44" s="441">
        <v>4711</v>
      </c>
      <c r="E44" s="448">
        <v>359</v>
      </c>
      <c r="F44" s="58"/>
      <c r="G44" s="449">
        <v>5070</v>
      </c>
      <c r="H44" s="718"/>
      <c r="I44" s="719"/>
      <c r="J44" s="724"/>
      <c r="K44" s="725"/>
      <c r="L44" s="675"/>
      <c r="M44" s="675"/>
      <c r="N44" s="679"/>
    </row>
    <row r="45" spans="1:14" ht="11.25" customHeight="1">
      <c r="A45" s="32" t="s">
        <v>73</v>
      </c>
      <c r="B45" s="566" t="s">
        <v>74</v>
      </c>
      <c r="C45" s="711"/>
      <c r="D45" s="442">
        <v>11</v>
      </c>
      <c r="E45" s="449">
        <v>855</v>
      </c>
      <c r="F45" s="449">
        <v>250</v>
      </c>
      <c r="G45" s="449">
        <v>866</v>
      </c>
      <c r="H45" s="718"/>
      <c r="I45" s="719"/>
      <c r="J45" s="724"/>
      <c r="K45" s="725"/>
      <c r="L45" s="675"/>
      <c r="M45" s="675"/>
      <c r="N45" s="679"/>
    </row>
    <row r="46" spans="1:14" ht="11.25" customHeight="1">
      <c r="A46" s="32" t="s">
        <v>75</v>
      </c>
      <c r="B46" s="566" t="s">
        <v>76</v>
      </c>
      <c r="C46" s="711"/>
      <c r="D46" s="442">
        <v>0</v>
      </c>
      <c r="E46" s="449">
        <v>954</v>
      </c>
      <c r="F46" s="449">
        <v>540</v>
      </c>
      <c r="G46" s="449">
        <v>954</v>
      </c>
      <c r="H46" s="718"/>
      <c r="I46" s="719"/>
      <c r="J46" s="724"/>
      <c r="K46" s="725"/>
      <c r="L46" s="675"/>
      <c r="M46" s="675"/>
      <c r="N46" s="679"/>
    </row>
    <row r="47" spans="1:14" ht="11.25" customHeight="1">
      <c r="A47" s="32" t="s">
        <v>77</v>
      </c>
      <c r="B47" s="566" t="s">
        <v>78</v>
      </c>
      <c r="C47" s="711"/>
      <c r="D47" s="442">
        <v>50</v>
      </c>
      <c r="E47" s="449">
        <v>1513</v>
      </c>
      <c r="F47" s="449">
        <v>1310</v>
      </c>
      <c r="G47" s="449">
        <v>1563</v>
      </c>
      <c r="H47" s="718"/>
      <c r="I47" s="719"/>
      <c r="J47" s="724"/>
      <c r="K47" s="725"/>
      <c r="L47" s="675"/>
      <c r="M47" s="675"/>
      <c r="N47" s="679"/>
    </row>
    <row r="48" spans="1:14" ht="11.25" customHeight="1">
      <c r="A48" s="32" t="s">
        <v>79</v>
      </c>
      <c r="B48" s="566" t="s">
        <v>80</v>
      </c>
      <c r="C48" s="711"/>
      <c r="D48" s="442">
        <v>94</v>
      </c>
      <c r="E48" s="449">
        <v>1339</v>
      </c>
      <c r="F48" s="449">
        <v>660</v>
      </c>
      <c r="G48" s="449">
        <v>1433</v>
      </c>
      <c r="H48" s="718"/>
      <c r="I48" s="719"/>
      <c r="J48" s="724"/>
      <c r="K48" s="725"/>
      <c r="L48" s="675"/>
      <c r="M48" s="675"/>
      <c r="N48" s="679"/>
    </row>
    <row r="49" spans="1:14" ht="11.25" customHeight="1">
      <c r="A49" s="32" t="s">
        <v>81</v>
      </c>
      <c r="B49" s="566" t="s">
        <v>82</v>
      </c>
      <c r="C49" s="711"/>
      <c r="D49" s="442">
        <v>728</v>
      </c>
      <c r="E49" s="449">
        <v>3832</v>
      </c>
      <c r="F49" s="449">
        <v>320</v>
      </c>
      <c r="G49" s="449">
        <v>4560</v>
      </c>
      <c r="H49" s="718"/>
      <c r="I49" s="719"/>
      <c r="J49" s="724"/>
      <c r="K49" s="725"/>
      <c r="L49" s="675"/>
      <c r="M49" s="675"/>
      <c r="N49" s="679"/>
    </row>
    <row r="50" spans="1:14" ht="11.25" customHeight="1">
      <c r="A50" s="32" t="s">
        <v>83</v>
      </c>
      <c r="B50" s="566" t="s">
        <v>84</v>
      </c>
      <c r="C50" s="711"/>
      <c r="D50" s="442">
        <v>43</v>
      </c>
      <c r="E50" s="449">
        <v>742</v>
      </c>
      <c r="F50" s="449">
        <v>400</v>
      </c>
      <c r="G50" s="449">
        <f>+D50+E50</f>
        <v>785</v>
      </c>
      <c r="H50" s="718"/>
      <c r="I50" s="719"/>
      <c r="J50" s="724"/>
      <c r="K50" s="725"/>
      <c r="L50" s="675"/>
      <c r="M50" s="675"/>
      <c r="N50" s="679"/>
    </row>
    <row r="51" spans="1:14" ht="11.25" customHeight="1">
      <c r="A51" s="32" t="s">
        <v>85</v>
      </c>
      <c r="B51" s="566" t="s">
        <v>86</v>
      </c>
      <c r="C51" s="711"/>
      <c r="D51" s="442">
        <v>48</v>
      </c>
      <c r="E51" s="449">
        <v>921</v>
      </c>
      <c r="F51" s="449">
        <v>690</v>
      </c>
      <c r="G51" s="449">
        <v>969</v>
      </c>
      <c r="H51" s="718"/>
      <c r="I51" s="719"/>
      <c r="J51" s="724"/>
      <c r="K51" s="725"/>
      <c r="L51" s="675"/>
      <c r="M51" s="675"/>
      <c r="N51" s="679"/>
    </row>
    <row r="52" spans="1:14" ht="11.25" customHeight="1">
      <c r="A52" s="32" t="s">
        <v>87</v>
      </c>
      <c r="B52" s="566" t="s">
        <v>88</v>
      </c>
      <c r="C52" s="711"/>
      <c r="D52" s="441">
        <v>42</v>
      </c>
      <c r="E52" s="448">
        <v>2443</v>
      </c>
      <c r="F52" s="448">
        <v>1790</v>
      </c>
      <c r="G52" s="448">
        <v>2485</v>
      </c>
      <c r="H52" s="718"/>
      <c r="I52" s="719"/>
      <c r="J52" s="724"/>
      <c r="K52" s="725"/>
      <c r="L52" s="675"/>
      <c r="M52" s="675"/>
      <c r="N52" s="679"/>
    </row>
    <row r="53" spans="1:14" ht="11.25" customHeight="1">
      <c r="A53" s="32" t="s">
        <v>89</v>
      </c>
      <c r="B53" s="566" t="s">
        <v>90</v>
      </c>
      <c r="C53" s="711"/>
      <c r="D53" s="442">
        <v>11</v>
      </c>
      <c r="E53" s="449">
        <v>758</v>
      </c>
      <c r="F53" s="449">
        <v>390</v>
      </c>
      <c r="G53" s="449">
        <v>769</v>
      </c>
      <c r="H53" s="718"/>
      <c r="I53" s="719"/>
      <c r="J53" s="724"/>
      <c r="K53" s="725"/>
      <c r="L53" s="675"/>
      <c r="M53" s="675"/>
      <c r="N53" s="679"/>
    </row>
    <row r="54" spans="1:14" ht="11.25" customHeight="1">
      <c r="A54" s="32" t="s">
        <v>91</v>
      </c>
      <c r="B54" s="566" t="s">
        <v>92</v>
      </c>
      <c r="C54" s="711"/>
      <c r="D54" s="442">
        <v>115</v>
      </c>
      <c r="E54" s="449">
        <v>1793</v>
      </c>
      <c r="F54" s="449">
        <v>1020</v>
      </c>
      <c r="G54" s="449">
        <v>1908</v>
      </c>
      <c r="H54" s="718"/>
      <c r="I54" s="719"/>
      <c r="J54" s="724"/>
      <c r="K54" s="725"/>
      <c r="L54" s="675"/>
      <c r="M54" s="675"/>
      <c r="N54" s="679"/>
    </row>
    <row r="55" spans="1:14" ht="11.25" customHeight="1">
      <c r="A55" s="32" t="s">
        <v>93</v>
      </c>
      <c r="B55" s="566" t="s">
        <v>94</v>
      </c>
      <c r="C55" s="711"/>
      <c r="D55" s="442">
        <v>137</v>
      </c>
      <c r="E55" s="449">
        <v>1796</v>
      </c>
      <c r="F55" s="449">
        <v>1000</v>
      </c>
      <c r="G55" s="449">
        <v>1933</v>
      </c>
      <c r="H55" s="718"/>
      <c r="I55" s="719"/>
      <c r="J55" s="724"/>
      <c r="K55" s="725"/>
      <c r="L55" s="675"/>
      <c r="M55" s="675"/>
      <c r="N55" s="679"/>
    </row>
    <row r="56" spans="1:14" ht="11.25" customHeight="1">
      <c r="A56" s="32" t="s">
        <v>95</v>
      </c>
      <c r="B56" s="566" t="s">
        <v>96</v>
      </c>
      <c r="C56" s="711"/>
      <c r="D56" s="442">
        <v>208</v>
      </c>
      <c r="E56" s="449">
        <v>1195</v>
      </c>
      <c r="F56" s="449">
        <v>360</v>
      </c>
      <c r="G56" s="449">
        <f>+E56+D56</f>
        <v>1403</v>
      </c>
      <c r="H56" s="718"/>
      <c r="I56" s="719"/>
      <c r="J56" s="724"/>
      <c r="K56" s="725"/>
      <c r="L56" s="675"/>
      <c r="M56" s="675"/>
      <c r="N56" s="679"/>
    </row>
    <row r="57" spans="1:14" ht="11.25" customHeight="1">
      <c r="A57" s="32" t="s">
        <v>97</v>
      </c>
      <c r="B57" s="566" t="s">
        <v>98</v>
      </c>
      <c r="C57" s="711"/>
      <c r="D57" s="442">
        <v>278</v>
      </c>
      <c r="E57" s="449">
        <v>1189</v>
      </c>
      <c r="F57" s="59"/>
      <c r="G57" s="59">
        <v>1467</v>
      </c>
      <c r="H57" s="718"/>
      <c r="I57" s="719"/>
      <c r="J57" s="724"/>
      <c r="K57" s="725"/>
      <c r="L57" s="675"/>
      <c r="M57" s="675"/>
      <c r="N57" s="679"/>
    </row>
    <row r="58" spans="1:14" ht="11.25" customHeight="1">
      <c r="A58" s="32" t="s">
        <v>99</v>
      </c>
      <c r="B58" s="566" t="s">
        <v>100</v>
      </c>
      <c r="C58" s="711"/>
      <c r="D58" s="442">
        <v>209</v>
      </c>
      <c r="E58" s="449">
        <v>1295</v>
      </c>
      <c r="F58" s="449">
        <v>710</v>
      </c>
      <c r="G58" s="449">
        <v>1504</v>
      </c>
      <c r="H58" s="718"/>
      <c r="I58" s="719"/>
      <c r="J58" s="724"/>
      <c r="K58" s="725"/>
      <c r="L58" s="675"/>
      <c r="M58" s="675"/>
      <c r="N58" s="679"/>
    </row>
    <row r="59" spans="1:14" ht="11.25" customHeight="1">
      <c r="A59" s="32" t="s">
        <v>101</v>
      </c>
      <c r="B59" s="566" t="s">
        <v>102</v>
      </c>
      <c r="C59" s="711"/>
      <c r="D59" s="442">
        <v>175</v>
      </c>
      <c r="E59" s="449">
        <v>1071</v>
      </c>
      <c r="F59" s="449">
        <v>390</v>
      </c>
      <c r="G59" s="449">
        <v>1246</v>
      </c>
      <c r="H59" s="718"/>
      <c r="I59" s="719"/>
      <c r="J59" s="724"/>
      <c r="K59" s="725"/>
      <c r="L59" s="675"/>
      <c r="M59" s="675"/>
      <c r="N59" s="679"/>
    </row>
    <row r="60" spans="1:14" ht="11.25" customHeight="1">
      <c r="A60" s="32" t="s">
        <v>103</v>
      </c>
      <c r="B60" s="566" t="s">
        <v>104</v>
      </c>
      <c r="C60" s="711"/>
      <c r="D60" s="442">
        <v>10</v>
      </c>
      <c r="E60" s="449">
        <v>117</v>
      </c>
      <c r="F60" s="59"/>
      <c r="G60" s="59"/>
      <c r="H60" s="718"/>
      <c r="I60" s="719"/>
      <c r="J60" s="724"/>
      <c r="K60" s="725"/>
      <c r="L60" s="675"/>
      <c r="M60" s="675"/>
      <c r="N60" s="679"/>
    </row>
    <row r="61" spans="1:14" ht="11.25" customHeight="1">
      <c r="A61" s="32" t="s">
        <v>105</v>
      </c>
      <c r="B61" s="566" t="s">
        <v>106</v>
      </c>
      <c r="C61" s="711"/>
      <c r="D61" s="442">
        <v>3</v>
      </c>
      <c r="E61" s="449">
        <v>345</v>
      </c>
      <c r="F61" s="59"/>
      <c r="G61" s="59"/>
      <c r="H61" s="718"/>
      <c r="I61" s="719"/>
      <c r="J61" s="724"/>
      <c r="K61" s="725"/>
      <c r="L61" s="675"/>
      <c r="M61" s="675"/>
      <c r="N61" s="679"/>
    </row>
    <row r="62" spans="1:14" ht="11.25" customHeight="1">
      <c r="A62" s="32" t="s">
        <v>107</v>
      </c>
      <c r="B62" s="566" t="s">
        <v>108</v>
      </c>
      <c r="C62" s="711"/>
      <c r="D62" s="442">
        <v>0</v>
      </c>
      <c r="E62" s="449">
        <v>614</v>
      </c>
      <c r="F62" s="59"/>
      <c r="G62" s="59"/>
      <c r="H62" s="718"/>
      <c r="I62" s="719"/>
      <c r="J62" s="724"/>
      <c r="K62" s="725"/>
      <c r="L62" s="675"/>
      <c r="M62" s="675"/>
      <c r="N62" s="679"/>
    </row>
    <row r="63" spans="1:14" ht="11.25" customHeight="1">
      <c r="A63" s="32" t="s">
        <v>109</v>
      </c>
      <c r="B63" s="566" t="s">
        <v>110</v>
      </c>
      <c r="C63" s="711"/>
      <c r="D63" s="442">
        <v>105</v>
      </c>
      <c r="E63" s="449">
        <v>621</v>
      </c>
      <c r="F63" s="449">
        <v>120</v>
      </c>
      <c r="G63" s="449"/>
      <c r="H63" s="718"/>
      <c r="I63" s="719"/>
      <c r="J63" s="724"/>
      <c r="K63" s="725"/>
      <c r="L63" s="675"/>
      <c r="M63" s="675"/>
      <c r="N63" s="679"/>
    </row>
    <row r="64" spans="1:14" ht="11.25" customHeight="1">
      <c r="A64" s="32" t="s">
        <v>111</v>
      </c>
      <c r="B64" s="566" t="s">
        <v>112</v>
      </c>
      <c r="C64" s="711"/>
      <c r="D64" s="442">
        <v>52</v>
      </c>
      <c r="E64" s="449">
        <v>343</v>
      </c>
      <c r="F64" s="449">
        <v>50</v>
      </c>
      <c r="G64" s="449"/>
      <c r="H64" s="718"/>
      <c r="I64" s="719"/>
      <c r="J64" s="724"/>
      <c r="K64" s="725"/>
      <c r="L64" s="675"/>
      <c r="M64" s="675"/>
      <c r="N64" s="679"/>
    </row>
    <row r="65" spans="1:14" ht="11.25" customHeight="1">
      <c r="A65" s="32" t="s">
        <v>113</v>
      </c>
      <c r="B65" s="566" t="s">
        <v>114</v>
      </c>
      <c r="C65" s="711"/>
      <c r="D65" s="442">
        <v>5</v>
      </c>
      <c r="E65" s="449">
        <v>693</v>
      </c>
      <c r="F65" s="449">
        <v>100</v>
      </c>
      <c r="G65" s="449"/>
      <c r="H65" s="718"/>
      <c r="I65" s="719"/>
      <c r="J65" s="724"/>
      <c r="K65" s="725"/>
      <c r="L65" s="675"/>
      <c r="M65" s="675"/>
      <c r="N65" s="679"/>
    </row>
    <row r="66" spans="1:14" ht="11.25" customHeight="1">
      <c r="A66" s="32" t="s">
        <v>115</v>
      </c>
      <c r="B66" s="566" t="s">
        <v>116</v>
      </c>
      <c r="C66" s="711"/>
      <c r="D66" s="442">
        <v>5</v>
      </c>
      <c r="E66" s="449">
        <v>638</v>
      </c>
      <c r="F66" s="449">
        <v>100</v>
      </c>
      <c r="G66" s="449"/>
      <c r="H66" s="718"/>
      <c r="I66" s="719"/>
      <c r="J66" s="724"/>
      <c r="K66" s="725"/>
      <c r="L66" s="675"/>
      <c r="M66" s="675"/>
      <c r="N66" s="679"/>
    </row>
    <row r="67" spans="1:14" ht="11.25" customHeight="1">
      <c r="A67" s="32" t="s">
        <v>117</v>
      </c>
      <c r="B67" s="566" t="s">
        <v>118</v>
      </c>
      <c r="C67" s="711"/>
      <c r="D67" s="443">
        <v>35</v>
      </c>
      <c r="E67" s="446">
        <v>674</v>
      </c>
      <c r="F67" s="55"/>
      <c r="G67" s="55"/>
      <c r="H67" s="718"/>
      <c r="I67" s="719"/>
      <c r="J67" s="724"/>
      <c r="K67" s="725"/>
      <c r="L67" s="675"/>
      <c r="M67" s="675"/>
      <c r="N67" s="679"/>
    </row>
    <row r="68" spans="1:14" ht="11.25" customHeight="1">
      <c r="A68" s="32" t="s">
        <v>119</v>
      </c>
      <c r="B68" s="566" t="s">
        <v>120</v>
      </c>
      <c r="C68" s="711"/>
      <c r="D68" s="443">
        <v>0</v>
      </c>
      <c r="E68" s="446">
        <v>1215</v>
      </c>
      <c r="F68" s="55"/>
      <c r="G68" s="449">
        <v>1215</v>
      </c>
      <c r="H68" s="718"/>
      <c r="I68" s="719"/>
      <c r="J68" s="724"/>
      <c r="K68" s="725"/>
      <c r="L68" s="675"/>
      <c r="M68" s="675"/>
      <c r="N68" s="679"/>
    </row>
    <row r="69" spans="1:14" ht="11.25" customHeight="1">
      <c r="A69" s="32" t="s">
        <v>121</v>
      </c>
      <c r="B69" s="566" t="s">
        <v>122</v>
      </c>
      <c r="C69" s="711"/>
      <c r="D69" s="443">
        <v>100</v>
      </c>
      <c r="E69" s="446">
        <v>457</v>
      </c>
      <c r="F69" s="55"/>
      <c r="G69" s="449"/>
      <c r="H69" s="718"/>
      <c r="I69" s="719"/>
      <c r="J69" s="724"/>
      <c r="K69" s="725"/>
      <c r="L69" s="675"/>
      <c r="M69" s="675"/>
      <c r="N69" s="679"/>
    </row>
    <row r="70" spans="1:14" ht="11.25" customHeight="1">
      <c r="A70" s="32" t="s">
        <v>123</v>
      </c>
      <c r="B70" s="566" t="s">
        <v>124</v>
      </c>
      <c r="C70" s="711"/>
      <c r="D70" s="444">
        <v>220</v>
      </c>
      <c r="E70" s="450">
        <v>660</v>
      </c>
      <c r="F70" s="451">
        <v>220</v>
      </c>
      <c r="G70" s="55"/>
      <c r="H70" s="718"/>
      <c r="I70" s="719"/>
      <c r="J70" s="724"/>
      <c r="K70" s="725"/>
      <c r="L70" s="675"/>
      <c r="M70" s="675"/>
      <c r="N70" s="679"/>
    </row>
    <row r="71" spans="1:14" ht="11.25" customHeight="1">
      <c r="A71" s="32" t="s">
        <v>125</v>
      </c>
      <c r="B71" s="566" t="s">
        <v>126</v>
      </c>
      <c r="C71" s="711"/>
      <c r="D71" s="444">
        <v>40</v>
      </c>
      <c r="E71" s="450">
        <v>1293</v>
      </c>
      <c r="F71" s="61"/>
      <c r="G71" s="449">
        <v>1333</v>
      </c>
      <c r="H71" s="718"/>
      <c r="I71" s="719"/>
      <c r="J71" s="724"/>
      <c r="K71" s="725"/>
      <c r="L71" s="675"/>
      <c r="M71" s="675"/>
      <c r="N71" s="679"/>
    </row>
    <row r="72" spans="1:14" ht="11.25" customHeight="1">
      <c r="A72" s="32" t="s">
        <v>127</v>
      </c>
      <c r="B72" s="566" t="s">
        <v>128</v>
      </c>
      <c r="C72" s="711"/>
      <c r="D72" s="444">
        <v>0</v>
      </c>
      <c r="E72" s="450">
        <v>263</v>
      </c>
      <c r="F72" s="61"/>
      <c r="G72" s="61"/>
      <c r="H72" s="718"/>
      <c r="I72" s="719"/>
      <c r="J72" s="724"/>
      <c r="K72" s="725"/>
      <c r="L72" s="675"/>
      <c r="M72" s="675"/>
      <c r="N72" s="679"/>
    </row>
    <row r="73" spans="1:14" ht="11.25" customHeight="1">
      <c r="A73" s="32" t="s">
        <v>129</v>
      </c>
      <c r="B73" s="566" t="s">
        <v>130</v>
      </c>
      <c r="C73" s="711"/>
      <c r="D73" s="444">
        <v>0</v>
      </c>
      <c r="E73" s="450">
        <v>689</v>
      </c>
      <c r="F73" s="61"/>
      <c r="G73" s="61"/>
      <c r="H73" s="718"/>
      <c r="I73" s="719"/>
      <c r="J73" s="724"/>
      <c r="K73" s="725"/>
      <c r="L73" s="675"/>
      <c r="M73" s="675"/>
      <c r="N73" s="679"/>
    </row>
    <row r="74" spans="1:14" ht="11.25" customHeight="1">
      <c r="A74" s="32" t="s">
        <v>131</v>
      </c>
      <c r="B74" s="566" t="s">
        <v>132</v>
      </c>
      <c r="C74" s="711"/>
      <c r="D74" s="444">
        <v>19</v>
      </c>
      <c r="E74" s="450">
        <v>621</v>
      </c>
      <c r="F74" s="61"/>
      <c r="G74" s="61"/>
      <c r="H74" s="718"/>
      <c r="I74" s="719"/>
      <c r="J74" s="724"/>
      <c r="K74" s="725"/>
      <c r="L74" s="675"/>
      <c r="M74" s="675"/>
      <c r="N74" s="679"/>
    </row>
    <row r="75" spans="1:14" ht="11.25" customHeight="1">
      <c r="A75" s="32" t="s">
        <v>133</v>
      </c>
      <c r="B75" s="566" t="s">
        <v>134</v>
      </c>
      <c r="C75" s="711"/>
      <c r="D75" s="444">
        <v>5</v>
      </c>
      <c r="E75" s="450">
        <v>613</v>
      </c>
      <c r="F75" s="61">
        <v>200</v>
      </c>
      <c r="G75" s="61"/>
      <c r="H75" s="718"/>
      <c r="I75" s="719"/>
      <c r="J75" s="724"/>
      <c r="K75" s="725"/>
      <c r="L75" s="675"/>
      <c r="M75" s="675"/>
      <c r="N75" s="679"/>
    </row>
    <row r="76" spans="1:14" ht="11.25" customHeight="1">
      <c r="A76" s="32" t="s">
        <v>135</v>
      </c>
      <c r="B76" s="566" t="s">
        <v>136</v>
      </c>
      <c r="C76" s="711"/>
      <c r="D76" s="444">
        <v>0</v>
      </c>
      <c r="E76" s="450">
        <v>452</v>
      </c>
      <c r="F76" s="61"/>
      <c r="G76" s="61"/>
      <c r="H76" s="718"/>
      <c r="I76" s="719"/>
      <c r="J76" s="724"/>
      <c r="K76" s="725"/>
      <c r="L76" s="675"/>
      <c r="M76" s="675"/>
      <c r="N76" s="679"/>
    </row>
    <row r="77" spans="1:14" ht="11.25" customHeight="1">
      <c r="A77" s="32" t="s">
        <v>137</v>
      </c>
      <c r="B77" s="566" t="s">
        <v>138</v>
      </c>
      <c r="C77" s="711"/>
      <c r="D77" s="444">
        <v>0</v>
      </c>
      <c r="E77" s="450">
        <v>355</v>
      </c>
      <c r="F77" s="61"/>
      <c r="G77" s="61"/>
      <c r="H77" s="718"/>
      <c r="I77" s="719"/>
      <c r="J77" s="724"/>
      <c r="K77" s="725"/>
      <c r="L77" s="675"/>
      <c r="M77" s="675"/>
      <c r="N77" s="679"/>
    </row>
    <row r="78" spans="1:14" ht="11.25" customHeight="1">
      <c r="A78" s="32" t="s">
        <v>139</v>
      </c>
      <c r="B78" s="566" t="s">
        <v>140</v>
      </c>
      <c r="C78" s="711"/>
      <c r="D78" s="444">
        <v>0</v>
      </c>
      <c r="E78" s="450">
        <v>684</v>
      </c>
      <c r="F78" s="61"/>
      <c r="G78" s="61"/>
      <c r="H78" s="718"/>
      <c r="I78" s="719"/>
      <c r="J78" s="724"/>
      <c r="K78" s="725"/>
      <c r="L78" s="675"/>
      <c r="M78" s="675"/>
      <c r="N78" s="679"/>
    </row>
    <row r="79" spans="1:14" ht="11.25" customHeight="1">
      <c r="A79" s="32" t="s">
        <v>141</v>
      </c>
      <c r="B79" s="566" t="s">
        <v>142</v>
      </c>
      <c r="C79" s="711"/>
      <c r="D79" s="444">
        <v>25</v>
      </c>
      <c r="E79" s="450">
        <v>781</v>
      </c>
      <c r="F79" s="61"/>
      <c r="G79" s="61">
        <f>+E79+D79</f>
        <v>806</v>
      </c>
      <c r="H79" s="718"/>
      <c r="I79" s="719"/>
      <c r="J79" s="724"/>
      <c r="K79" s="725"/>
      <c r="L79" s="675"/>
      <c r="M79" s="675"/>
      <c r="N79" s="679"/>
    </row>
    <row r="80" spans="1:14" ht="11.25" customHeight="1">
      <c r="A80" s="32" t="s">
        <v>143</v>
      </c>
      <c r="B80" s="566" t="s">
        <v>144</v>
      </c>
      <c r="C80" s="711"/>
      <c r="D80" s="444">
        <v>0</v>
      </c>
      <c r="E80" s="450">
        <v>649</v>
      </c>
      <c r="F80" s="61"/>
      <c r="G80" s="61"/>
      <c r="H80" s="718"/>
      <c r="I80" s="719"/>
      <c r="J80" s="724"/>
      <c r="K80" s="725"/>
      <c r="L80" s="675"/>
      <c r="M80" s="675"/>
      <c r="N80" s="679"/>
    </row>
    <row r="81" spans="1:29" ht="11.25" customHeight="1">
      <c r="A81" s="32" t="s">
        <v>145</v>
      </c>
      <c r="B81" s="566" t="s">
        <v>146</v>
      </c>
      <c r="C81" s="711"/>
      <c r="D81" s="444">
        <v>0</v>
      </c>
      <c r="E81" s="450">
        <v>656</v>
      </c>
      <c r="F81" s="61"/>
      <c r="G81" s="61"/>
      <c r="H81" s="718"/>
      <c r="I81" s="719"/>
      <c r="J81" s="724"/>
      <c r="K81" s="725"/>
      <c r="L81" s="675"/>
      <c r="M81" s="675"/>
      <c r="N81" s="679"/>
    </row>
    <row r="82" spans="1:29" ht="11.25" customHeight="1">
      <c r="A82" s="32" t="s">
        <v>147</v>
      </c>
      <c r="B82" s="566" t="s">
        <v>148</v>
      </c>
      <c r="C82" s="711"/>
      <c r="D82" s="444">
        <v>35</v>
      </c>
      <c r="E82" s="450">
        <v>571</v>
      </c>
      <c r="F82" s="61"/>
      <c r="G82" s="61"/>
      <c r="H82" s="718"/>
      <c r="I82" s="719"/>
      <c r="J82" s="724"/>
      <c r="K82" s="725"/>
      <c r="L82" s="675"/>
      <c r="M82" s="675"/>
      <c r="N82" s="679"/>
    </row>
    <row r="83" spans="1:29" ht="11.25" customHeight="1">
      <c r="A83" s="32" t="s">
        <v>149</v>
      </c>
      <c r="B83" s="566" t="s">
        <v>150</v>
      </c>
      <c r="C83" s="711"/>
      <c r="D83" s="444">
        <v>0</v>
      </c>
      <c r="E83" s="450">
        <v>569</v>
      </c>
      <c r="F83" s="451">
        <v>100</v>
      </c>
      <c r="G83" s="451"/>
      <c r="H83" s="718"/>
      <c r="I83" s="719"/>
      <c r="J83" s="724"/>
      <c r="K83" s="725"/>
      <c r="L83" s="675"/>
      <c r="M83" s="675"/>
      <c r="N83" s="679"/>
    </row>
    <row r="84" spans="1:29" ht="11.25" customHeight="1">
      <c r="A84" s="32" t="s">
        <v>151</v>
      </c>
      <c r="B84" s="566" t="s">
        <v>152</v>
      </c>
      <c r="C84" s="711"/>
      <c r="D84" s="444">
        <v>0</v>
      </c>
      <c r="E84" s="450">
        <v>583</v>
      </c>
      <c r="F84" s="60"/>
      <c r="G84" s="61"/>
      <c r="H84" s="718"/>
      <c r="I84" s="719"/>
      <c r="J84" s="724"/>
      <c r="K84" s="725"/>
      <c r="L84" s="675"/>
      <c r="M84" s="675"/>
      <c r="N84" s="679"/>
    </row>
    <row r="85" spans="1:29" ht="11.25" customHeight="1">
      <c r="A85" s="32" t="s">
        <v>153</v>
      </c>
      <c r="B85" s="566" t="s">
        <v>154</v>
      </c>
      <c r="C85" s="711"/>
      <c r="D85" s="444">
        <v>0</v>
      </c>
      <c r="E85" s="450">
        <v>0</v>
      </c>
      <c r="F85" s="60"/>
      <c r="G85" s="61"/>
      <c r="H85" s="718"/>
      <c r="I85" s="719"/>
      <c r="J85" s="724"/>
      <c r="K85" s="725"/>
      <c r="L85" s="675"/>
      <c r="M85" s="675"/>
      <c r="N85" s="679"/>
    </row>
    <row r="86" spans="1:29" ht="11.25" customHeight="1">
      <c r="A86" s="62" t="s">
        <v>155</v>
      </c>
      <c r="B86" s="566" t="s">
        <v>156</v>
      </c>
      <c r="C86" s="711"/>
      <c r="D86" s="444">
        <v>855</v>
      </c>
      <c r="E86" s="450">
        <v>533</v>
      </c>
      <c r="F86" s="60"/>
      <c r="G86" s="449">
        <v>1388</v>
      </c>
      <c r="H86" s="718"/>
      <c r="I86" s="719"/>
      <c r="J86" s="724"/>
      <c r="K86" s="725"/>
      <c r="L86" s="675"/>
      <c r="M86" s="675"/>
      <c r="N86" s="679"/>
    </row>
    <row r="87" spans="1:29" ht="11.25" customHeight="1">
      <c r="A87" s="62"/>
      <c r="B87" s="565" t="s">
        <v>18</v>
      </c>
      <c r="C87" s="686"/>
      <c r="D87" s="343">
        <f>IF(SUM(D41:D86)=0,"",SUM(D41:D86))</f>
        <v>10905</v>
      </c>
      <c r="E87" s="343">
        <f>IF(SUM(E41:E86)=0,"",SUM(E41:E86))</f>
        <v>49825</v>
      </c>
      <c r="F87" s="343">
        <f>IF(SUM(F41:F86)=0,"",SUM(F41:F86))</f>
        <v>10770</v>
      </c>
      <c r="G87" s="343">
        <f>IF(SUM(G41:G86)=0,"",SUM(G41:G86))</f>
        <v>48269</v>
      </c>
      <c r="H87" s="720"/>
      <c r="I87" s="721"/>
      <c r="J87" s="726"/>
      <c r="K87" s="727"/>
      <c r="L87" s="675"/>
      <c r="M87" s="675"/>
      <c r="N87" s="680"/>
    </row>
    <row r="88" spans="1:29" ht="11.25" customHeight="1">
      <c r="A88" s="53"/>
      <c r="B88" s="53"/>
      <c r="C88" s="53"/>
      <c r="D88" s="53"/>
      <c r="E88" s="53"/>
      <c r="F88" s="53"/>
      <c r="G88" s="53"/>
      <c r="H88" s="53"/>
      <c r="I88" s="53"/>
      <c r="J88" s="53"/>
      <c r="K88" s="53"/>
    </row>
    <row r="89" spans="1:29">
      <c r="A89" s="53"/>
      <c r="B89" s="53"/>
      <c r="C89" s="53"/>
      <c r="D89" s="53"/>
      <c r="E89" s="53"/>
      <c r="F89" s="53"/>
      <c r="G89" s="53"/>
      <c r="H89" s="53"/>
      <c r="I89" s="53"/>
      <c r="J89" s="53"/>
      <c r="K89" s="53"/>
    </row>
    <row r="90" spans="1:29" s="2" customFormat="1" ht="26.45" customHeight="1">
      <c r="A90" s="714" t="s">
        <v>636</v>
      </c>
      <c r="B90" s="715"/>
      <c r="C90" s="715"/>
      <c r="D90" s="715"/>
      <c r="E90" s="715"/>
      <c r="F90" s="715"/>
      <c r="G90" s="715"/>
      <c r="H90" s="715"/>
      <c r="I90" s="715"/>
      <c r="J90" s="715"/>
      <c r="K90" s="715"/>
      <c r="L90" s="672"/>
      <c r="M90" s="673"/>
      <c r="N90" s="674"/>
      <c r="O90"/>
      <c r="P90"/>
      <c r="Q90"/>
      <c r="R90"/>
      <c r="S90"/>
      <c r="T90"/>
      <c r="U90"/>
      <c r="V90"/>
      <c r="W90"/>
      <c r="X90"/>
      <c r="Y90"/>
      <c r="Z90"/>
      <c r="AA90"/>
      <c r="AB90"/>
      <c r="AC90"/>
    </row>
    <row r="91" spans="1:29" s="2" customFormat="1" ht="88.5" customHeight="1">
      <c r="A91" s="712" t="s">
        <v>670</v>
      </c>
      <c r="B91" s="713"/>
      <c r="C91" s="713"/>
      <c r="D91" s="713"/>
      <c r="E91" s="713"/>
      <c r="F91" s="713"/>
      <c r="G91" s="713"/>
      <c r="H91" s="713"/>
      <c r="I91" s="713"/>
      <c r="J91" s="713"/>
      <c r="K91" s="713"/>
      <c r="L91" s="310">
        <v>2</v>
      </c>
      <c r="M91" s="331" t="str">
        <f>CONCATENATE(IF(L91="","",IF(L91=1,'[2]Base Datos'!$C$249,IF(L91=2,'[2]Base Datos'!$C$250,IF(L91=3,'[2]Base Datos'!$C$251,'[2]Base Datos'!$C$252)))),"")</f>
        <v xml:space="preserve">La información emitida por la Entidad cumple de manera satisfactoria con el objetivo de la pregunta. </v>
      </c>
      <c r="N91" s="313"/>
      <c r="O91"/>
      <c r="P91"/>
      <c r="Q91"/>
      <c r="R91"/>
      <c r="S91"/>
      <c r="T91"/>
      <c r="U91"/>
      <c r="V91"/>
      <c r="W91"/>
      <c r="X91"/>
      <c r="Y91"/>
      <c r="Z91"/>
      <c r="AA91"/>
      <c r="AB91"/>
      <c r="AC91"/>
    </row>
    <row r="92" spans="1:29" s="2" customFormat="1">
      <c r="A92" s="22"/>
      <c r="B92" s="22"/>
      <c r="C92" s="22"/>
      <c r="D92" s="22"/>
      <c r="E92" s="22"/>
      <c r="F92" s="22"/>
      <c r="G92" s="22"/>
      <c r="H92" s="22"/>
      <c r="I92" s="22"/>
      <c r="J92" s="22"/>
      <c r="K92" s="22"/>
      <c r="L92"/>
      <c r="M92"/>
      <c r="O92"/>
      <c r="P92"/>
      <c r="Q92"/>
      <c r="R92"/>
      <c r="S92"/>
      <c r="T92"/>
      <c r="U92"/>
      <c r="V92"/>
      <c r="W92"/>
      <c r="X92"/>
      <c r="Y92"/>
      <c r="Z92"/>
      <c r="AA92"/>
      <c r="AB92"/>
      <c r="AC92"/>
    </row>
    <row r="93" spans="1:29" s="2" customFormat="1">
      <c r="A93" s="22"/>
      <c r="B93" s="22"/>
      <c r="C93" s="22"/>
      <c r="D93" s="22"/>
      <c r="E93" s="22"/>
      <c r="F93" s="22"/>
      <c r="G93" s="22"/>
      <c r="H93" s="22"/>
      <c r="I93" s="22"/>
      <c r="J93" s="22"/>
      <c r="K93" s="22"/>
      <c r="L93"/>
      <c r="M93"/>
      <c r="O93"/>
      <c r="P93"/>
      <c r="Q93"/>
      <c r="R93"/>
      <c r="S93"/>
      <c r="T93"/>
      <c r="U93"/>
      <c r="V93"/>
      <c r="W93"/>
      <c r="X93"/>
      <c r="Y93"/>
      <c r="Z93"/>
      <c r="AA93"/>
      <c r="AB93"/>
      <c r="AC93"/>
    </row>
    <row r="94" spans="1:29" s="2" customFormat="1" ht="36.6" customHeight="1">
      <c r="A94" s="714" t="s">
        <v>637</v>
      </c>
      <c r="B94" s="715"/>
      <c r="C94" s="715"/>
      <c r="D94" s="715"/>
      <c r="E94" s="715"/>
      <c r="F94" s="715"/>
      <c r="G94" s="715"/>
      <c r="H94" s="715"/>
      <c r="I94" s="715"/>
      <c r="J94" s="715"/>
      <c r="K94" s="715"/>
      <c r="L94" s="672"/>
      <c r="M94" s="673"/>
      <c r="N94" s="674"/>
      <c r="O94"/>
      <c r="P94"/>
      <c r="Q94"/>
      <c r="R94"/>
      <c r="S94"/>
      <c r="T94"/>
      <c r="U94"/>
      <c r="V94"/>
      <c r="W94"/>
      <c r="X94"/>
      <c r="Y94"/>
      <c r="Z94"/>
      <c r="AA94"/>
      <c r="AB94"/>
      <c r="AC94"/>
    </row>
    <row r="95" spans="1:29" s="2" customFormat="1" ht="99.75" customHeight="1">
      <c r="A95" s="712" t="s">
        <v>671</v>
      </c>
      <c r="B95" s="713"/>
      <c r="C95" s="713"/>
      <c r="D95" s="713"/>
      <c r="E95" s="713"/>
      <c r="F95" s="713"/>
      <c r="G95" s="713"/>
      <c r="H95" s="713"/>
      <c r="I95" s="713"/>
      <c r="J95" s="713"/>
      <c r="K95" s="713"/>
      <c r="L95" s="310">
        <v>4</v>
      </c>
      <c r="M95" s="331" t="str">
        <f>CONCATENATE(IF(L95="","",IF(L95=1,'[2]Base Datos'!$C$249,IF(L95=2,'[2]Base Datos'!$C$250,IF(L95=3,'[2]Base Datos'!$C$251,'[2]Base Datos'!$C$252)))),"")</f>
        <v xml:space="preserve">La información emitida por la Entidad no cumple con el objetivo de la pregunta. </v>
      </c>
      <c r="N95" s="313"/>
      <c r="O95"/>
      <c r="P95"/>
      <c r="Q95"/>
      <c r="R95"/>
      <c r="S95"/>
      <c r="T95"/>
      <c r="U95"/>
      <c r="V95"/>
      <c r="W95"/>
      <c r="X95"/>
      <c r="Y95"/>
      <c r="Z95"/>
      <c r="AA95"/>
      <c r="AB95"/>
      <c r="AC95"/>
    </row>
  </sheetData>
  <sheetProtection password="ADB8" sheet="1" objects="1" scenarios="1" selectLockedCells="1"/>
  <mergeCells count="105">
    <mergeCell ref="A38:K38"/>
    <mergeCell ref="B40:C40"/>
    <mergeCell ref="H40:I40"/>
    <mergeCell ref="J40:K40"/>
    <mergeCell ref="B43:C43"/>
    <mergeCell ref="B44:C44"/>
    <mergeCell ref="B45:C45"/>
    <mergeCell ref="B46:C46"/>
    <mergeCell ref="B41:C41"/>
    <mergeCell ref="A95:K95"/>
    <mergeCell ref="B84:C84"/>
    <mergeCell ref="B85:C85"/>
    <mergeCell ref="B86:C86"/>
    <mergeCell ref="B87:C87"/>
    <mergeCell ref="A90:K90"/>
    <mergeCell ref="A91:K91"/>
    <mergeCell ref="A94:K94"/>
    <mergeCell ref="B78:C78"/>
    <mergeCell ref="B79:C79"/>
    <mergeCell ref="B80:C80"/>
    <mergeCell ref="B81:C81"/>
    <mergeCell ref="B82:C82"/>
    <mergeCell ref="B83:C83"/>
    <mergeCell ref="H41:I87"/>
    <mergeCell ref="J41:K87"/>
    <mergeCell ref="B54:C54"/>
    <mergeCell ref="B55:C55"/>
    <mergeCell ref="B56:C56"/>
    <mergeCell ref="B57:C57"/>
    <mergeCell ref="B58:C58"/>
    <mergeCell ref="B59:C59"/>
    <mergeCell ref="B48:C48"/>
    <mergeCell ref="B49:C49"/>
    <mergeCell ref="B50:C50"/>
    <mergeCell ref="B51:C51"/>
    <mergeCell ref="B42:C42"/>
    <mergeCell ref="B76:C76"/>
    <mergeCell ref="B60:C60"/>
    <mergeCell ref="B47:C47"/>
    <mergeCell ref="B77:C77"/>
    <mergeCell ref="B52:C52"/>
    <mergeCell ref="B53:C53"/>
    <mergeCell ref="B66:C66"/>
    <mergeCell ref="B67:C67"/>
    <mergeCell ref="B68:C68"/>
    <mergeCell ref="B69:C69"/>
    <mergeCell ref="B70:C70"/>
    <mergeCell ref="B71:C71"/>
    <mergeCell ref="B75:C75"/>
    <mergeCell ref="B61:C61"/>
    <mergeCell ref="B62:C62"/>
    <mergeCell ref="B63:C63"/>
    <mergeCell ref="B64:C64"/>
    <mergeCell ref="B65:C65"/>
    <mergeCell ref="B72:C72"/>
    <mergeCell ref="B73:C73"/>
    <mergeCell ref="B74:C74"/>
    <mergeCell ref="A1:K1"/>
    <mergeCell ref="L1:N1"/>
    <mergeCell ref="A2:K2"/>
    <mergeCell ref="L2:M2"/>
    <mergeCell ref="L3:M4"/>
    <mergeCell ref="N3:N4"/>
    <mergeCell ref="B13:C13"/>
    <mergeCell ref="B14:C14"/>
    <mergeCell ref="L7:M36"/>
    <mergeCell ref="B34:C34"/>
    <mergeCell ref="B35:C35"/>
    <mergeCell ref="B24:C24"/>
    <mergeCell ref="B25:C25"/>
    <mergeCell ref="B26:C26"/>
    <mergeCell ref="B27:C27"/>
    <mergeCell ref="B28:C28"/>
    <mergeCell ref="B29:C29"/>
    <mergeCell ref="B30:C30"/>
    <mergeCell ref="B31:C31"/>
    <mergeCell ref="B32:C32"/>
    <mergeCell ref="B33:C33"/>
    <mergeCell ref="A36:C36"/>
    <mergeCell ref="A4:G4"/>
    <mergeCell ref="H4:K4"/>
    <mergeCell ref="L90:N90"/>
    <mergeCell ref="L94:N94"/>
    <mergeCell ref="L41:M87"/>
    <mergeCell ref="N6:N36"/>
    <mergeCell ref="N40:N87"/>
    <mergeCell ref="L39:N39"/>
    <mergeCell ref="B6:C6"/>
    <mergeCell ref="H6:K6"/>
    <mergeCell ref="B7:C7"/>
    <mergeCell ref="H7:K36"/>
    <mergeCell ref="B8:C8"/>
    <mergeCell ref="B9:C9"/>
    <mergeCell ref="B10:C10"/>
    <mergeCell ref="B11:C11"/>
    <mergeCell ref="B18:C18"/>
    <mergeCell ref="B19:C19"/>
    <mergeCell ref="B20:C20"/>
    <mergeCell ref="B21:C21"/>
    <mergeCell ref="B22:C22"/>
    <mergeCell ref="B23:C23"/>
    <mergeCell ref="B12:C12"/>
    <mergeCell ref="B15:C15"/>
    <mergeCell ref="B16:C16"/>
    <mergeCell ref="B17:C17"/>
  </mergeCells>
  <conditionalFormatting sqref="L6">
    <cfRule type="cellIs" dxfId="94" priority="16" operator="equal">
      <formula>4</formula>
    </cfRule>
    <cfRule type="cellIs" dxfId="93" priority="17" operator="equal">
      <formula>3</formula>
    </cfRule>
    <cfRule type="cellIs" dxfId="92" priority="18" operator="equal">
      <formula>2</formula>
    </cfRule>
    <cfRule type="cellIs" dxfId="91" priority="19" operator="equal">
      <formula>1</formula>
    </cfRule>
  </conditionalFormatting>
  <conditionalFormatting sqref="L40">
    <cfRule type="cellIs" dxfId="90" priority="12" operator="equal">
      <formula>4</formula>
    </cfRule>
    <cfRule type="cellIs" dxfId="89" priority="13" operator="equal">
      <formula>3</formula>
    </cfRule>
    <cfRule type="cellIs" dxfId="88" priority="14" operator="equal">
      <formula>2</formula>
    </cfRule>
    <cfRule type="cellIs" dxfId="87" priority="15" operator="equal">
      <formula>1</formula>
    </cfRule>
  </conditionalFormatting>
  <conditionalFormatting sqref="L91">
    <cfRule type="cellIs" dxfId="86" priority="8" operator="equal">
      <formula>4</formula>
    </cfRule>
    <cfRule type="cellIs" dxfId="85" priority="9" operator="equal">
      <formula>3</formula>
    </cfRule>
    <cfRule type="cellIs" dxfId="84" priority="10" operator="equal">
      <formula>2</formula>
    </cfRule>
    <cfRule type="cellIs" dxfId="83" priority="11" operator="equal">
      <formula>1</formula>
    </cfRule>
  </conditionalFormatting>
  <conditionalFormatting sqref="L95">
    <cfRule type="cellIs" dxfId="82" priority="4" operator="equal">
      <formula>4</formula>
    </cfRule>
    <cfRule type="cellIs" dxfId="81" priority="5" operator="equal">
      <formula>3</formula>
    </cfRule>
    <cfRule type="cellIs" dxfId="80" priority="6" operator="equal">
      <formula>2</formula>
    </cfRule>
    <cfRule type="cellIs" dxfId="79" priority="7" operator="equal">
      <formula>1</formula>
    </cfRule>
  </conditionalFormatting>
  <conditionalFormatting sqref="W94 H7:K36 N6:N36 N40:N87 H41:K87 A91:K91 A95:K95 N91 N95 B21:G35 D7:G20 D69:F69 D41:G68 D70:G86">
    <cfRule type="cellIs" dxfId="78" priority="3" operator="equal">
      <formula>$O$1</formula>
    </cfRule>
  </conditionalFormatting>
  <conditionalFormatting sqref="B7:C20">
    <cfRule type="cellIs" dxfId="77" priority="2" operator="equal">
      <formula>$L$7</formula>
    </cfRule>
  </conditionalFormatting>
  <conditionalFormatting sqref="G69">
    <cfRule type="cellIs" dxfId="76" priority="1" operator="equal">
      <formula>$O$1</formula>
    </cfRule>
  </conditionalFormatting>
  <dataValidations count="2">
    <dataValidation type="whole" allowBlank="1" showInputMessage="1" showErrorMessage="1" errorTitle="Error" error="Solo se aceptan números enteros" sqref="A7:A35">
      <formula1>0</formula1>
      <formula2>10000000</formula2>
    </dataValidation>
    <dataValidation type="whole" allowBlank="1" showInputMessage="1" showErrorMessage="1" errorTitle="Error" error="Solo se aceptan números enteros" sqref="D7:G35 D41:F86 G70:G86 G41:G68">
      <formula1>0</formula1>
      <formula2>10000000000000</formula2>
    </dataValidation>
  </dataValidations>
  <pageMargins left="0.7" right="0.7" top="0.75" bottom="0.75" header="0.3" footer="0.3"/>
  <pageSetup paperSize="9" scale="59" orientation="portrait" horizontalDpi="4294967294" verticalDpi="4294967294" r:id="rId1"/>
  <colBreaks count="1" manualBreakCount="1">
    <brk id="11" max="1048575" man="1"/>
  </colBreaks>
  <ignoredErrors>
    <ignoredError sqref="G36 D87:G8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L6 L40 L91 L95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P35"/>
  <sheetViews>
    <sheetView showGridLines="0" view="pageBreakPreview" topLeftCell="A28" zoomScale="80" zoomScaleNormal="40" zoomScaleSheetLayoutView="80" workbookViewId="0">
      <selection activeCell="B14" sqref="B14:D14"/>
    </sheetView>
  </sheetViews>
  <sheetFormatPr baseColWidth="10" defaultRowHeight="23.25"/>
  <cols>
    <col min="2" max="2" width="16.85546875" customWidth="1"/>
    <col min="3" max="3" width="33.28515625" customWidth="1"/>
    <col min="4" max="4" width="23.7109375" customWidth="1"/>
    <col min="5" max="5" width="74.28515625" customWidth="1"/>
    <col min="6" max="6" width="18.5703125" style="74" customWidth="1"/>
    <col min="7" max="7" width="81.7109375" style="74" customWidth="1"/>
    <col min="8" max="8" width="103.7109375" style="74" customWidth="1"/>
  </cols>
  <sheetData>
    <row r="1" spans="1:16" ht="26.25" customHeight="1" thickBot="1">
      <c r="A1" s="732" t="str">
        <f>CONCATENATE(Índice!A6)</f>
        <v>Zacatecas</v>
      </c>
      <c r="B1" s="733"/>
      <c r="C1" s="733"/>
      <c r="D1" s="733"/>
      <c r="E1" s="734"/>
      <c r="F1" s="757" t="s">
        <v>0</v>
      </c>
      <c r="G1" s="758"/>
      <c r="H1" s="758"/>
      <c r="I1" s="45"/>
      <c r="J1" s="45"/>
      <c r="K1" s="45"/>
      <c r="L1" s="45"/>
      <c r="M1" s="45"/>
      <c r="N1" s="45"/>
      <c r="O1" s="45"/>
      <c r="P1" s="45"/>
    </row>
    <row r="2" spans="1:16" ht="21" customHeight="1">
      <c r="A2" s="759" t="s">
        <v>157</v>
      </c>
      <c r="B2" s="759"/>
      <c r="C2" s="759"/>
      <c r="D2" s="759"/>
      <c r="E2" s="759"/>
      <c r="F2" s="539"/>
      <c r="G2" s="540"/>
      <c r="H2" s="63"/>
    </row>
    <row r="3" spans="1:16" ht="4.9000000000000004" customHeight="1" thickBot="1">
      <c r="F3" s="64"/>
      <c r="G3" s="65"/>
      <c r="H3" s="65"/>
    </row>
    <row r="4" spans="1:16" ht="17.45" customHeight="1" thickBot="1">
      <c r="A4" s="753" t="s">
        <v>624</v>
      </c>
      <c r="B4" s="754"/>
      <c r="C4" s="754"/>
      <c r="D4" s="754"/>
      <c r="E4" s="755"/>
      <c r="F4" s="756" t="s">
        <v>2</v>
      </c>
      <c r="G4" s="756"/>
      <c r="H4" s="66" t="s">
        <v>3</v>
      </c>
    </row>
    <row r="5" spans="1:16" ht="3" customHeight="1"/>
    <row r="6" spans="1:16" ht="14.25" customHeight="1">
      <c r="A6" s="767" t="s">
        <v>158</v>
      </c>
      <c r="B6" s="768"/>
      <c r="C6" s="29" t="s">
        <v>8</v>
      </c>
      <c r="D6" s="67" t="s">
        <v>9</v>
      </c>
      <c r="E6" s="28" t="s">
        <v>30</v>
      </c>
      <c r="F6" s="730"/>
      <c r="G6" s="747"/>
      <c r="H6" s="731"/>
    </row>
    <row r="7" spans="1:16" ht="14.25" customHeight="1">
      <c r="A7" s="769"/>
      <c r="B7" s="770"/>
      <c r="C7" s="62" t="s">
        <v>159</v>
      </c>
      <c r="D7" s="68" t="s">
        <v>160</v>
      </c>
      <c r="E7" s="37" t="s">
        <v>161</v>
      </c>
      <c r="F7" s="760"/>
      <c r="G7" s="761"/>
      <c r="H7" s="744"/>
    </row>
    <row r="8" spans="1:16" ht="83.25" customHeight="1">
      <c r="A8" s="546" t="s">
        <v>614</v>
      </c>
      <c r="B8" s="547"/>
      <c r="C8" s="409">
        <v>144</v>
      </c>
      <c r="D8" s="410">
        <v>144</v>
      </c>
      <c r="E8" s="411">
        <f>IFERROR(D8/C8,"")</f>
        <v>1</v>
      </c>
      <c r="F8" s="762"/>
      <c r="G8" s="763"/>
      <c r="H8" s="745"/>
    </row>
    <row r="9" spans="1:16" ht="83.25" customHeight="1">
      <c r="A9" s="546" t="s">
        <v>613</v>
      </c>
      <c r="B9" s="547"/>
      <c r="C9" s="412">
        <v>1229</v>
      </c>
      <c r="D9" s="383">
        <v>1217</v>
      </c>
      <c r="E9" s="413">
        <f>IFERROR(D9/C9,"")</f>
        <v>0.99023596419853543</v>
      </c>
      <c r="F9" s="764"/>
      <c r="G9" s="752"/>
      <c r="H9" s="745"/>
    </row>
    <row r="10" spans="1:16" ht="70.900000000000006" customHeight="1">
      <c r="A10" s="546" t="s">
        <v>162</v>
      </c>
      <c r="B10" s="547"/>
      <c r="C10" s="414">
        <f>IF(SUM(C8:C9)=0,"",SUM(C8:C9))</f>
        <v>1373</v>
      </c>
      <c r="D10" s="415">
        <f>IF(SUM(D8:D9)=0,"",SUM(D8:D9))</f>
        <v>1361</v>
      </c>
      <c r="E10" s="416">
        <f>IFERROR(D10/C10,"")</f>
        <v>0.99126001456664237</v>
      </c>
      <c r="F10" s="408">
        <v>2</v>
      </c>
      <c r="G10" s="332" t="str">
        <f>CONCATENATE(IF(F10="","",IF(F10=1,'[2]Base Datos'!$C$249,IF(F10=2,'[2]Base Datos'!$C$250,IF(F10=3,'[2]Base Datos'!$C$251,'[2]Base Datos'!$C$252)))),"")</f>
        <v xml:space="preserve">La información emitida por la Entidad cumple de manera satisfactoria con el objetivo de la pregunta. </v>
      </c>
      <c r="H10" s="746"/>
    </row>
    <row r="13" spans="1:16" ht="15">
      <c r="A13" s="69" t="s">
        <v>163</v>
      </c>
      <c r="B13" s="771" t="s">
        <v>26</v>
      </c>
      <c r="C13" s="772"/>
      <c r="D13" s="773"/>
      <c r="E13" s="431" t="s">
        <v>596</v>
      </c>
      <c r="F13" s="730"/>
      <c r="G13" s="747"/>
      <c r="H13" s="731"/>
    </row>
    <row r="14" spans="1:16" ht="47.25" customHeight="1">
      <c r="A14" s="6">
        <v>1</v>
      </c>
      <c r="B14" s="774" t="s">
        <v>730</v>
      </c>
      <c r="C14" s="775"/>
      <c r="D14" s="775"/>
      <c r="E14" s="418" t="s">
        <v>718</v>
      </c>
      <c r="F14" s="748"/>
      <c r="G14" s="738"/>
      <c r="H14" s="744"/>
    </row>
    <row r="15" spans="1:16" ht="47.25" customHeight="1">
      <c r="A15" s="6">
        <v>2</v>
      </c>
      <c r="B15" s="776" t="s">
        <v>719</v>
      </c>
      <c r="C15" s="777"/>
      <c r="D15" s="777"/>
      <c r="E15" s="419" t="s">
        <v>722</v>
      </c>
      <c r="F15" s="749"/>
      <c r="G15" s="740"/>
      <c r="H15" s="745"/>
      <c r="J15" s="344"/>
    </row>
    <row r="16" spans="1:16" ht="47.25" customHeight="1">
      <c r="A16" s="6">
        <v>3</v>
      </c>
      <c r="B16" s="776" t="s">
        <v>720</v>
      </c>
      <c r="C16" s="777"/>
      <c r="D16" s="777"/>
      <c r="E16" s="419" t="s">
        <v>723</v>
      </c>
      <c r="F16" s="749"/>
      <c r="G16" s="740"/>
      <c r="H16" s="745"/>
    </row>
    <row r="17" spans="1:16" ht="47.25" customHeight="1">
      <c r="A17" s="6">
        <v>4</v>
      </c>
      <c r="B17" s="776" t="s">
        <v>721</v>
      </c>
      <c r="C17" s="777"/>
      <c r="D17" s="777"/>
      <c r="E17" s="419" t="s">
        <v>724</v>
      </c>
      <c r="F17" s="750"/>
      <c r="G17" s="751"/>
      <c r="H17" s="745"/>
    </row>
    <row r="18" spans="1:16" ht="62.45" customHeight="1">
      <c r="A18" s="37">
        <v>5</v>
      </c>
      <c r="B18" s="765"/>
      <c r="C18" s="766"/>
      <c r="D18" s="766"/>
      <c r="E18" s="417"/>
      <c r="F18" s="408">
        <v>4</v>
      </c>
      <c r="G18" s="332" t="str">
        <f>CONCATENATE(IF(F18="","",IF(F18=1,'[2]Base Datos'!$C$249,IF(F18=2,'[2]Base Datos'!$C$250,IF(F18=3,'[2]Base Datos'!$C$251,'[2]Base Datos'!$C$252)))),"")</f>
        <v xml:space="preserve">La información emitida por la Entidad no cumple con el objetivo de la pregunta. </v>
      </c>
      <c r="H18" s="752"/>
    </row>
    <row r="19" spans="1:16" ht="24" thickBot="1"/>
    <row r="20" spans="1:16" ht="23.25" customHeight="1" thickBot="1">
      <c r="A20" s="753" t="s">
        <v>638</v>
      </c>
      <c r="B20" s="754"/>
      <c r="C20" s="754"/>
      <c r="D20" s="754"/>
      <c r="E20" s="755"/>
      <c r="F20" s="735"/>
      <c r="G20" s="743"/>
      <c r="H20" s="736"/>
    </row>
    <row r="21" spans="1:16" ht="14.25" customHeight="1">
      <c r="F21" s="737"/>
      <c r="G21" s="738"/>
      <c r="H21" s="744"/>
    </row>
    <row r="22" spans="1:16" ht="14.25" customHeight="1">
      <c r="A22" s="780" t="s">
        <v>164</v>
      </c>
      <c r="B22" s="781"/>
      <c r="C22" s="782" t="s">
        <v>165</v>
      </c>
      <c r="D22" s="783"/>
      <c r="E22" s="425" t="s">
        <v>166</v>
      </c>
      <c r="F22" s="739"/>
      <c r="G22" s="740"/>
      <c r="H22" s="745"/>
    </row>
    <row r="23" spans="1:16" ht="120.75" customHeight="1">
      <c r="A23" s="546" t="s">
        <v>167</v>
      </c>
      <c r="B23" s="784"/>
      <c r="C23" s="785" t="s">
        <v>725</v>
      </c>
      <c r="D23" s="785"/>
      <c r="E23" s="70"/>
      <c r="F23" s="739"/>
      <c r="G23" s="740"/>
      <c r="H23" s="745"/>
    </row>
    <row r="24" spans="1:16" ht="120.75" customHeight="1">
      <c r="A24" s="546" t="s">
        <v>168</v>
      </c>
      <c r="B24" s="784"/>
      <c r="C24" s="786" t="s">
        <v>726</v>
      </c>
      <c r="D24" s="787"/>
      <c r="E24" s="71"/>
      <c r="F24" s="741"/>
      <c r="G24" s="742"/>
      <c r="H24" s="745"/>
    </row>
    <row r="25" spans="1:16" ht="120.75" customHeight="1">
      <c r="A25" s="788" t="s">
        <v>169</v>
      </c>
      <c r="B25" s="789"/>
      <c r="C25" s="786" t="s">
        <v>727</v>
      </c>
      <c r="D25" s="787"/>
      <c r="E25" s="72"/>
      <c r="F25" s="309">
        <v>1</v>
      </c>
      <c r="G25" s="312" t="str">
        <f>CONCATENATE(IF(F25="","",IF(F25=1,'[2]Base Datos'!$C$249,IF(F25=2,'[2]Base Datos'!$C$250,IF(F25=3,'[2]Base Datos'!$C$251,'[2]Base Datos'!$C$252)))),"")</f>
        <v xml:space="preserve">La información emitida por la Entidad cumple plenamente con el objetivo de la pregunta.  </v>
      </c>
      <c r="H25" s="746"/>
    </row>
    <row r="28" spans="1:16" s="73" customFormat="1" ht="15" customHeight="1">
      <c r="A28" s="546" t="s">
        <v>639</v>
      </c>
      <c r="B28" s="547"/>
      <c r="C28" s="547"/>
      <c r="D28" s="547"/>
      <c r="E28" s="547"/>
      <c r="F28" s="314"/>
      <c r="G28" s="735"/>
      <c r="H28" s="736"/>
      <c r="I28"/>
      <c r="J28"/>
      <c r="K28"/>
      <c r="L28"/>
      <c r="M28"/>
      <c r="N28"/>
      <c r="O28"/>
      <c r="P28"/>
    </row>
    <row r="29" spans="1:16" s="73" customFormat="1" ht="198.75" customHeight="1">
      <c r="A29" s="778" t="s">
        <v>728</v>
      </c>
      <c r="B29" s="779"/>
      <c r="C29" s="779"/>
      <c r="D29" s="779"/>
      <c r="E29" s="779"/>
      <c r="F29" s="309">
        <v>3</v>
      </c>
      <c r="G29" s="331" t="str">
        <f>CONCATENATE(IF(F29="","",IF(F29=1,'[2]Base Datos'!$C$249,IF(F29=2,'[2]Base Datos'!$C$250,IF(F29=3,'[2]Base Datos'!$C$251,'[2]Base Datos'!$C$252)))),"")</f>
        <v xml:space="preserve">La información emitida por la Entidad cumple parcialmente con el objetivo de la pregunta. </v>
      </c>
      <c r="H29" s="315"/>
      <c r="I29"/>
      <c r="J29"/>
      <c r="K29"/>
      <c r="L29"/>
      <c r="M29"/>
      <c r="N29"/>
      <c r="O29"/>
      <c r="P29"/>
    </row>
    <row r="30" spans="1:16" s="73" customFormat="1">
      <c r="F30" s="74"/>
      <c r="G30" s="74"/>
      <c r="H30" s="74"/>
    </row>
    <row r="31" spans="1:16" s="73" customFormat="1" ht="15" customHeight="1">
      <c r="F31" s="74"/>
      <c r="G31" s="74"/>
      <c r="H31" s="74"/>
      <c r="I31"/>
      <c r="J31"/>
      <c r="K31"/>
      <c r="L31"/>
      <c r="M31"/>
      <c r="N31"/>
      <c r="O31"/>
    </row>
    <row r="32" spans="1:16" s="73" customFormat="1" ht="15" customHeight="1">
      <c r="A32" s="546" t="s">
        <v>640</v>
      </c>
      <c r="B32" s="547"/>
      <c r="C32" s="547"/>
      <c r="D32" s="547"/>
      <c r="E32" s="547"/>
      <c r="F32" s="314"/>
      <c r="G32" s="730"/>
      <c r="H32" s="731"/>
      <c r="I32"/>
      <c r="J32"/>
      <c r="K32"/>
      <c r="L32"/>
      <c r="M32"/>
      <c r="N32"/>
      <c r="O32"/>
    </row>
    <row r="33" spans="1:15" s="73" customFormat="1" ht="198.75" customHeight="1">
      <c r="A33" s="778" t="s">
        <v>729</v>
      </c>
      <c r="B33" s="779"/>
      <c r="C33" s="779"/>
      <c r="D33" s="779"/>
      <c r="E33" s="779"/>
      <c r="F33" s="309">
        <v>2</v>
      </c>
      <c r="G33" s="331" t="str">
        <f>CONCATENATE(IF(F33="","",IF(F33=1,'[2]Base Datos'!$C$249,IF(F33=2,'[2]Base Datos'!$C$250,IF(F33=3,'[2]Base Datos'!$C$251,'[2]Base Datos'!$C$252)))),"")</f>
        <v xml:space="preserve">La información emitida por la Entidad cumple de manera satisfactoria con el objetivo de la pregunta. </v>
      </c>
      <c r="H33" s="315"/>
      <c r="I33"/>
      <c r="J33"/>
      <c r="K33"/>
      <c r="L33"/>
      <c r="M33"/>
      <c r="N33"/>
      <c r="O33"/>
    </row>
    <row r="34" spans="1:15" s="73" customFormat="1" ht="15" customHeight="1">
      <c r="F34" s="74"/>
      <c r="G34" s="74"/>
      <c r="H34" s="74"/>
      <c r="I34"/>
      <c r="J34"/>
      <c r="K34"/>
      <c r="L34"/>
      <c r="M34"/>
      <c r="N34"/>
      <c r="O34"/>
    </row>
    <row r="35" spans="1:15" ht="14.25" customHeight="1"/>
  </sheetData>
  <sheetProtection password="ADB8" sheet="1" objects="1" scenarios="1" selectLockedCells="1"/>
  <mergeCells count="40">
    <mergeCell ref="A29:E29"/>
    <mergeCell ref="A32:E32"/>
    <mergeCell ref="A33:E33"/>
    <mergeCell ref="A28:E28"/>
    <mergeCell ref="A20:E20"/>
    <mergeCell ref="A22:B22"/>
    <mergeCell ref="C22:D22"/>
    <mergeCell ref="A23:B23"/>
    <mergeCell ref="C23:D23"/>
    <mergeCell ref="A24:B24"/>
    <mergeCell ref="C24:D24"/>
    <mergeCell ref="A25:B25"/>
    <mergeCell ref="C25:D25"/>
    <mergeCell ref="F7:G9"/>
    <mergeCell ref="B18:D18"/>
    <mergeCell ref="A6:B7"/>
    <mergeCell ref="A8:B8"/>
    <mergeCell ref="A9:B9"/>
    <mergeCell ref="A10:B10"/>
    <mergeCell ref="B13:D13"/>
    <mergeCell ref="B14:D14"/>
    <mergeCell ref="B15:D15"/>
    <mergeCell ref="B16:D16"/>
    <mergeCell ref="B17:D17"/>
    <mergeCell ref="G32:H32"/>
    <mergeCell ref="A1:E1"/>
    <mergeCell ref="G28:H28"/>
    <mergeCell ref="F21:G24"/>
    <mergeCell ref="F20:H20"/>
    <mergeCell ref="H21:H25"/>
    <mergeCell ref="F13:H13"/>
    <mergeCell ref="F14:G17"/>
    <mergeCell ref="H14:H18"/>
    <mergeCell ref="A4:E4"/>
    <mergeCell ref="F4:G4"/>
    <mergeCell ref="F1:H1"/>
    <mergeCell ref="A2:E2"/>
    <mergeCell ref="F2:G2"/>
    <mergeCell ref="F6:H6"/>
    <mergeCell ref="H7:H10"/>
  </mergeCells>
  <conditionalFormatting sqref="F10">
    <cfRule type="cellIs" dxfId="75" priority="30" operator="equal">
      <formula>4</formula>
    </cfRule>
    <cfRule type="cellIs" dxfId="74" priority="31" operator="equal">
      <formula>3</formula>
    </cfRule>
    <cfRule type="cellIs" dxfId="73" priority="32" operator="equal">
      <formula>2</formula>
    </cfRule>
    <cfRule type="cellIs" dxfId="72" priority="33" operator="equal">
      <formula>1</formula>
    </cfRule>
  </conditionalFormatting>
  <conditionalFormatting sqref="F25">
    <cfRule type="cellIs" dxfId="71" priority="22" operator="equal">
      <formula>4</formula>
    </cfRule>
    <cfRule type="cellIs" dxfId="70" priority="23" operator="equal">
      <formula>3</formula>
    </cfRule>
    <cfRule type="cellIs" dxfId="69" priority="24" operator="equal">
      <formula>2</formula>
    </cfRule>
    <cfRule type="cellIs" dxfId="68" priority="25" operator="equal">
      <formula>1</formula>
    </cfRule>
  </conditionalFormatting>
  <conditionalFormatting sqref="F29">
    <cfRule type="cellIs" dxfId="67" priority="18" operator="equal">
      <formula>4</formula>
    </cfRule>
    <cfRule type="cellIs" dxfId="66" priority="19" operator="equal">
      <formula>3</formula>
    </cfRule>
    <cfRule type="cellIs" dxfId="65" priority="20" operator="equal">
      <formula>2</formula>
    </cfRule>
    <cfRule type="cellIs" dxfId="64" priority="21" operator="equal">
      <formula>1</formula>
    </cfRule>
  </conditionalFormatting>
  <conditionalFormatting sqref="F33">
    <cfRule type="cellIs" dxfId="63" priority="14" operator="equal">
      <formula>4</formula>
    </cfRule>
    <cfRule type="cellIs" dxfId="62" priority="15" operator="equal">
      <formula>3</formula>
    </cfRule>
    <cfRule type="cellIs" dxfId="61" priority="16" operator="equal">
      <formula>2</formula>
    </cfRule>
    <cfRule type="cellIs" dxfId="60" priority="17" operator="equal">
      <formula>1</formula>
    </cfRule>
  </conditionalFormatting>
  <conditionalFormatting sqref="H7:H10 H14:H18 H21:H25 E23:E25 H29 H33 B14:E17 B18">
    <cfRule type="cellIs" dxfId="59" priority="13" operator="equal">
      <formula>$I$1</formula>
    </cfRule>
  </conditionalFormatting>
  <conditionalFormatting sqref="E18">
    <cfRule type="cellIs" dxfId="58" priority="12" operator="equal">
      <formula>$I$1</formula>
    </cfRule>
  </conditionalFormatting>
  <conditionalFormatting sqref="F18">
    <cfRule type="cellIs" dxfId="57" priority="8" operator="equal">
      <formula>4</formula>
    </cfRule>
    <cfRule type="cellIs" dxfId="56" priority="9" operator="equal">
      <formula>3</formula>
    </cfRule>
    <cfRule type="cellIs" dxfId="55" priority="10" operator="equal">
      <formula>2</formula>
    </cfRule>
    <cfRule type="cellIs" dxfId="54" priority="11" operator="equal">
      <formula>1</formula>
    </cfRule>
  </conditionalFormatting>
  <conditionalFormatting sqref="C8:D9">
    <cfRule type="cellIs" dxfId="53" priority="7" operator="equal">
      <formula>$I$1</formula>
    </cfRule>
  </conditionalFormatting>
  <conditionalFormatting sqref="C23:D23">
    <cfRule type="cellIs" dxfId="52" priority="6" operator="equal">
      <formula>$F$7</formula>
    </cfRule>
  </conditionalFormatting>
  <conditionalFormatting sqref="C24:D24">
    <cfRule type="cellIs" dxfId="51" priority="5" operator="equal">
      <formula>$F$7</formula>
    </cfRule>
  </conditionalFormatting>
  <conditionalFormatting sqref="C25:D25">
    <cfRule type="cellIs" dxfId="50" priority="3" operator="equal">
      <formula>$F$7</formula>
    </cfRule>
  </conditionalFormatting>
  <conditionalFormatting sqref="A29:E29">
    <cfRule type="cellIs" dxfId="49" priority="2" operator="equal">
      <formula>$I$1</formula>
    </cfRule>
  </conditionalFormatting>
  <conditionalFormatting sqref="A33:E33">
    <cfRule type="cellIs" dxfId="48" priority="1" operator="equal">
      <formula>$I$1</formula>
    </cfRule>
  </conditionalFormatting>
  <dataValidations count="1">
    <dataValidation type="whole" operator="lessThan" allowBlank="1" showInputMessage="1" showErrorMessage="1" errorTitle="Error" error="Sólo acepta números enteros" sqref="C8:D9">
      <formula1>100000000</formula1>
    </dataValidation>
  </dataValidations>
  <pageMargins left="0.7" right="0.7" top="0.75" bottom="0.75" header="0.3" footer="0.3"/>
  <pageSetup paperSize="9" scale="54" orientation="portrait" horizontalDpi="4294967294" verticalDpi="4294967294" r:id="rId1"/>
  <colBreaks count="1" manualBreakCount="1">
    <brk id="5" max="32"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F10 F18 F25 F29 F33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R124"/>
  <sheetViews>
    <sheetView showGridLines="0" view="pageBreakPreview" zoomScale="85" zoomScaleNormal="30" zoomScaleSheetLayoutView="85" workbookViewId="0">
      <selection activeCell="B13" sqref="B13"/>
    </sheetView>
  </sheetViews>
  <sheetFormatPr baseColWidth="10" defaultColWidth="12.28515625" defaultRowHeight="15"/>
  <cols>
    <col min="1" max="1" width="12.28515625" style="73"/>
    <col min="2" max="2" width="44.140625" style="73" customWidth="1"/>
    <col min="3" max="3" width="12.28515625" style="73"/>
    <col min="4" max="4" width="46.7109375" style="73" customWidth="1"/>
    <col min="5" max="14" width="12.28515625" style="73"/>
    <col min="15" max="15" width="32" style="73" customWidth="1"/>
    <col min="16" max="16" width="30.5703125" style="73" customWidth="1"/>
    <col min="17" max="17" width="63.7109375" style="73" customWidth="1"/>
    <col min="18" max="16384" width="12.28515625" style="73"/>
  </cols>
  <sheetData>
    <row r="1" spans="1:17" ht="30.75" customHeight="1" thickBot="1">
      <c r="A1" s="793" t="str">
        <f>CONCATENATE(Índice!A6)</f>
        <v>Zacatecas</v>
      </c>
      <c r="B1" s="794"/>
      <c r="C1" s="794"/>
      <c r="D1" s="794"/>
      <c r="E1" s="794"/>
      <c r="F1" s="794"/>
      <c r="G1" s="794"/>
      <c r="H1" s="794"/>
      <c r="I1" s="794"/>
      <c r="J1" s="794"/>
      <c r="K1" s="794"/>
      <c r="L1" s="794"/>
      <c r="M1" s="794"/>
      <c r="N1" s="795"/>
      <c r="O1" s="793" t="s">
        <v>170</v>
      </c>
      <c r="P1" s="794"/>
      <c r="Q1" s="794"/>
    </row>
    <row r="2" spans="1:17" s="75" customFormat="1" ht="23.25" customHeight="1">
      <c r="A2" s="537" t="s">
        <v>171</v>
      </c>
      <c r="B2" s="537"/>
      <c r="C2" s="537"/>
      <c r="D2" s="537"/>
      <c r="E2" s="537"/>
      <c r="F2" s="537"/>
      <c r="G2" s="537"/>
      <c r="H2" s="537"/>
      <c r="I2" s="537"/>
      <c r="J2" s="537"/>
      <c r="K2" s="537"/>
      <c r="L2" s="537"/>
      <c r="M2" s="537"/>
      <c r="N2" s="537"/>
      <c r="O2" s="799"/>
      <c r="P2" s="799"/>
      <c r="Q2" s="799"/>
    </row>
    <row r="3" spans="1:17" customFormat="1" ht="14.25" customHeight="1">
      <c r="O3" s="703" t="s">
        <v>172</v>
      </c>
      <c r="P3" s="813"/>
      <c r="Q3" s="813" t="s">
        <v>173</v>
      </c>
    </row>
    <row r="4" spans="1:17" customFormat="1" ht="23.25" customHeight="1">
      <c r="A4" s="800" t="s">
        <v>641</v>
      </c>
      <c r="B4" s="801"/>
      <c r="C4" s="801"/>
      <c r="D4" s="801"/>
      <c r="E4" s="801"/>
      <c r="F4" s="801"/>
      <c r="G4" s="801"/>
      <c r="H4" s="801"/>
      <c r="I4" s="801"/>
      <c r="J4" s="801"/>
      <c r="K4" s="801"/>
      <c r="L4" s="801"/>
      <c r="M4" s="801"/>
      <c r="N4" s="802"/>
      <c r="O4" s="705"/>
      <c r="P4" s="814"/>
      <c r="Q4" s="814"/>
    </row>
    <row r="5" spans="1:17" customFormat="1" ht="6" customHeight="1" thickBot="1"/>
    <row r="6" spans="1:17" ht="15" customHeight="1">
      <c r="A6" s="803" t="s">
        <v>174</v>
      </c>
      <c r="B6" s="803"/>
      <c r="C6" s="803"/>
      <c r="D6" s="803"/>
      <c r="E6" s="803"/>
      <c r="F6" s="803"/>
      <c r="G6" s="803"/>
      <c r="H6" s="803"/>
      <c r="I6" s="803"/>
      <c r="J6" s="803"/>
      <c r="K6" s="803"/>
      <c r="L6" s="803"/>
      <c r="M6" s="803"/>
      <c r="N6" s="803"/>
      <c r="O6" s="815"/>
      <c r="P6" s="816"/>
      <c r="Q6" s="817"/>
    </row>
    <row r="7" spans="1:17" ht="15" customHeight="1" thickBot="1">
      <c r="A7" s="798"/>
      <c r="B7" s="798"/>
      <c r="C7" s="798"/>
      <c r="D7" s="798"/>
      <c r="E7" s="798"/>
      <c r="F7" s="798"/>
      <c r="G7" s="790" t="s">
        <v>175</v>
      </c>
      <c r="H7" s="790"/>
      <c r="I7" s="790"/>
      <c r="J7" s="790"/>
      <c r="K7" s="790" t="s">
        <v>176</v>
      </c>
      <c r="L7" s="790"/>
      <c r="M7" s="790"/>
      <c r="N7" s="790"/>
      <c r="O7" s="818"/>
      <c r="P7" s="819"/>
      <c r="Q7" s="804"/>
    </row>
    <row r="8" spans="1:17" ht="78.75" customHeight="1">
      <c r="A8" s="427" t="s">
        <v>177</v>
      </c>
      <c r="B8" s="429" t="s">
        <v>174</v>
      </c>
      <c r="C8" s="427" t="s">
        <v>178</v>
      </c>
      <c r="D8" s="427" t="s">
        <v>179</v>
      </c>
      <c r="E8" s="427" t="s">
        <v>180</v>
      </c>
      <c r="F8" s="427" t="s">
        <v>181</v>
      </c>
      <c r="G8" s="427" t="s">
        <v>182</v>
      </c>
      <c r="H8" s="427" t="s">
        <v>15</v>
      </c>
      <c r="I8" s="427" t="s">
        <v>16</v>
      </c>
      <c r="J8" s="427" t="s">
        <v>17</v>
      </c>
      <c r="K8" s="427" t="s">
        <v>183</v>
      </c>
      <c r="L8" s="427" t="s">
        <v>184</v>
      </c>
      <c r="M8" s="427" t="s">
        <v>185</v>
      </c>
      <c r="N8" s="427" t="s">
        <v>186</v>
      </c>
      <c r="O8" s="820"/>
      <c r="P8" s="821"/>
      <c r="Q8" s="805"/>
    </row>
    <row r="9" spans="1:17" ht="16.149999999999999" customHeight="1">
      <c r="A9" s="76">
        <v>1</v>
      </c>
      <c r="B9" s="77" t="s">
        <v>187</v>
      </c>
      <c r="C9" s="78">
        <v>1</v>
      </c>
      <c r="D9" s="89" t="s">
        <v>270</v>
      </c>
      <c r="E9" s="78" t="s">
        <v>257</v>
      </c>
      <c r="F9" s="79" t="s">
        <v>258</v>
      </c>
      <c r="G9" s="79">
        <v>0</v>
      </c>
      <c r="H9" s="78">
        <v>1</v>
      </c>
      <c r="I9" s="78">
        <v>0</v>
      </c>
      <c r="J9" s="79">
        <v>3</v>
      </c>
      <c r="K9" s="78">
        <v>0</v>
      </c>
      <c r="L9" s="78">
        <v>0</v>
      </c>
      <c r="M9" s="79">
        <v>0</v>
      </c>
      <c r="N9" s="80">
        <v>0</v>
      </c>
      <c r="O9" s="820"/>
      <c r="P9" s="821"/>
      <c r="Q9" s="805"/>
    </row>
    <row r="10" spans="1:17" ht="16.149999999999999" customHeight="1">
      <c r="A10" s="81">
        <v>2</v>
      </c>
      <c r="B10" s="82" t="s">
        <v>188</v>
      </c>
      <c r="C10" s="78">
        <v>3</v>
      </c>
      <c r="D10" s="89" t="s">
        <v>284</v>
      </c>
      <c r="E10" s="78" t="s">
        <v>257</v>
      </c>
      <c r="F10" s="79" t="s">
        <v>258</v>
      </c>
      <c r="G10" s="79">
        <v>473</v>
      </c>
      <c r="H10" s="84">
        <v>1197</v>
      </c>
      <c r="I10" s="85">
        <v>795</v>
      </c>
      <c r="J10" s="83">
        <v>428</v>
      </c>
      <c r="K10" s="84">
        <v>473</v>
      </c>
      <c r="L10" s="84">
        <v>390</v>
      </c>
      <c r="M10" s="83">
        <v>113</v>
      </c>
      <c r="N10" s="86">
        <v>56</v>
      </c>
      <c r="O10" s="820"/>
      <c r="P10" s="821"/>
      <c r="Q10" s="805"/>
    </row>
    <row r="11" spans="1:17" ht="16.149999999999999" customHeight="1">
      <c r="A11" s="81">
        <v>3</v>
      </c>
      <c r="B11" s="82" t="s">
        <v>189</v>
      </c>
      <c r="C11" s="78">
        <v>2</v>
      </c>
      <c r="D11" s="89" t="s">
        <v>284</v>
      </c>
      <c r="E11" s="78" t="s">
        <v>261</v>
      </c>
      <c r="F11" s="79" t="s">
        <v>258</v>
      </c>
      <c r="G11" s="79">
        <v>0</v>
      </c>
      <c r="H11" s="84">
        <v>0</v>
      </c>
      <c r="I11" s="85">
        <v>1</v>
      </c>
      <c r="J11" s="87">
        <v>0</v>
      </c>
      <c r="K11" s="84">
        <v>0</v>
      </c>
      <c r="L11" s="85">
        <v>0</v>
      </c>
      <c r="M11" s="83">
        <v>0</v>
      </c>
      <c r="N11" s="86">
        <v>0</v>
      </c>
      <c r="O11" s="820"/>
      <c r="P11" s="821"/>
      <c r="Q11" s="805"/>
    </row>
    <row r="12" spans="1:17" ht="16.149999999999999" customHeight="1">
      <c r="A12" s="81">
        <v>4</v>
      </c>
      <c r="B12" s="82" t="s">
        <v>190</v>
      </c>
      <c r="C12" s="78"/>
      <c r="D12" s="89"/>
      <c r="E12" s="78"/>
      <c r="F12" s="79" t="s">
        <v>258</v>
      </c>
      <c r="G12" s="79">
        <v>0</v>
      </c>
      <c r="H12" s="88">
        <v>0</v>
      </c>
      <c r="I12" s="88">
        <v>0</v>
      </c>
      <c r="J12" s="87">
        <v>0</v>
      </c>
      <c r="K12" s="88">
        <v>0</v>
      </c>
      <c r="L12" s="20">
        <v>0</v>
      </c>
      <c r="M12" s="83">
        <v>0</v>
      </c>
      <c r="N12" s="86">
        <v>0</v>
      </c>
      <c r="O12" s="820"/>
      <c r="P12" s="821"/>
      <c r="Q12" s="805"/>
    </row>
    <row r="13" spans="1:17" ht="16.149999999999999" customHeight="1">
      <c r="A13" s="81">
        <v>5</v>
      </c>
      <c r="B13" s="89" t="s">
        <v>191</v>
      </c>
      <c r="C13" s="78">
        <v>3</v>
      </c>
      <c r="D13" s="89" t="s">
        <v>270</v>
      </c>
      <c r="E13" s="78" t="s">
        <v>261</v>
      </c>
      <c r="F13" s="79" t="s">
        <v>258</v>
      </c>
      <c r="G13" s="79">
        <v>0</v>
      </c>
      <c r="H13" s="88">
        <v>7</v>
      </c>
      <c r="I13" s="88">
        <v>0</v>
      </c>
      <c r="J13" s="87">
        <v>7</v>
      </c>
      <c r="K13" s="88">
        <v>0</v>
      </c>
      <c r="L13" s="20">
        <v>1</v>
      </c>
      <c r="M13" s="87">
        <v>0</v>
      </c>
      <c r="N13" s="90">
        <v>1</v>
      </c>
      <c r="O13" s="820"/>
      <c r="P13" s="821"/>
      <c r="Q13" s="805"/>
    </row>
    <row r="14" spans="1:17" ht="16.149999999999999" customHeight="1">
      <c r="A14" s="81">
        <v>6</v>
      </c>
      <c r="B14" s="89" t="s">
        <v>683</v>
      </c>
      <c r="C14" s="78">
        <v>6</v>
      </c>
      <c r="D14" s="89" t="s">
        <v>254</v>
      </c>
      <c r="E14" s="78" t="s">
        <v>261</v>
      </c>
      <c r="F14" s="79" t="s">
        <v>258</v>
      </c>
      <c r="G14" s="79">
        <v>10</v>
      </c>
      <c r="H14" s="84">
        <v>51</v>
      </c>
      <c r="I14" s="84">
        <v>54</v>
      </c>
      <c r="J14" s="87">
        <v>126</v>
      </c>
      <c r="K14" s="84">
        <v>10</v>
      </c>
      <c r="L14" s="84">
        <v>16</v>
      </c>
      <c r="M14" s="87">
        <v>10</v>
      </c>
      <c r="N14" s="86">
        <v>31</v>
      </c>
      <c r="O14" s="820"/>
      <c r="P14" s="821"/>
      <c r="Q14" s="805"/>
    </row>
    <row r="15" spans="1:17" ht="16.149999999999999" customHeight="1">
      <c r="A15" s="81">
        <v>7</v>
      </c>
      <c r="B15" s="89" t="s">
        <v>684</v>
      </c>
      <c r="C15" s="78">
        <v>5</v>
      </c>
      <c r="D15" s="89" t="s">
        <v>284</v>
      </c>
      <c r="E15" s="78" t="s">
        <v>261</v>
      </c>
      <c r="F15" s="79" t="s">
        <v>258</v>
      </c>
      <c r="G15" s="79">
        <v>17</v>
      </c>
      <c r="H15" s="84">
        <v>91</v>
      </c>
      <c r="I15" s="84">
        <v>172</v>
      </c>
      <c r="J15" s="87">
        <v>286</v>
      </c>
      <c r="K15" s="84">
        <v>17</v>
      </c>
      <c r="L15" s="84">
        <v>16</v>
      </c>
      <c r="M15" s="87">
        <v>38</v>
      </c>
      <c r="N15" s="86">
        <v>66</v>
      </c>
      <c r="O15" s="820"/>
      <c r="P15" s="821"/>
      <c r="Q15" s="805"/>
    </row>
    <row r="16" spans="1:17" ht="16.149999999999999" customHeight="1">
      <c r="A16" s="81">
        <v>8</v>
      </c>
      <c r="B16" s="89" t="s">
        <v>685</v>
      </c>
      <c r="C16" s="78">
        <v>3</v>
      </c>
      <c r="D16" s="89" t="s">
        <v>284</v>
      </c>
      <c r="E16" s="78" t="s">
        <v>261</v>
      </c>
      <c r="F16" s="79" t="s">
        <v>258</v>
      </c>
      <c r="G16" s="79">
        <v>131</v>
      </c>
      <c r="H16" s="84">
        <v>651</v>
      </c>
      <c r="I16" s="85">
        <v>872</v>
      </c>
      <c r="J16" s="83">
        <v>1460</v>
      </c>
      <c r="K16" s="84">
        <v>174</v>
      </c>
      <c r="L16" s="84">
        <v>286</v>
      </c>
      <c r="M16" s="83">
        <v>435</v>
      </c>
      <c r="N16" s="86">
        <v>131</v>
      </c>
      <c r="O16" s="820"/>
      <c r="P16" s="821"/>
      <c r="Q16" s="805"/>
    </row>
    <row r="17" spans="1:17" ht="16.149999999999999" customHeight="1">
      <c r="A17" s="81">
        <v>9</v>
      </c>
      <c r="B17" s="89" t="s">
        <v>686</v>
      </c>
      <c r="C17" s="78">
        <v>7</v>
      </c>
      <c r="D17" s="89" t="s">
        <v>280</v>
      </c>
      <c r="E17" s="78" t="s">
        <v>257</v>
      </c>
      <c r="F17" s="79" t="s">
        <v>262</v>
      </c>
      <c r="G17" s="79">
        <v>7</v>
      </c>
      <c r="H17" s="84">
        <v>31</v>
      </c>
      <c r="I17" s="85">
        <v>93</v>
      </c>
      <c r="J17" s="87">
        <v>187</v>
      </c>
      <c r="K17" s="84">
        <v>7</v>
      </c>
      <c r="L17" s="85">
        <v>9</v>
      </c>
      <c r="M17" s="87">
        <v>40</v>
      </c>
      <c r="N17" s="86">
        <v>62</v>
      </c>
      <c r="O17" s="820"/>
      <c r="P17" s="821"/>
      <c r="Q17" s="805"/>
    </row>
    <row r="18" spans="1:17" ht="16.149999999999999" customHeight="1">
      <c r="A18" s="81">
        <v>10</v>
      </c>
      <c r="B18" s="89" t="s">
        <v>687</v>
      </c>
      <c r="C18" s="78">
        <v>6</v>
      </c>
      <c r="D18" s="89" t="s">
        <v>272</v>
      </c>
      <c r="E18" s="78" t="s">
        <v>257</v>
      </c>
      <c r="F18" s="79" t="s">
        <v>258</v>
      </c>
      <c r="G18" s="79">
        <v>5</v>
      </c>
      <c r="H18" s="88">
        <v>7</v>
      </c>
      <c r="I18" s="88">
        <v>6</v>
      </c>
      <c r="J18" s="87">
        <v>20</v>
      </c>
      <c r="K18" s="88">
        <v>5</v>
      </c>
      <c r="L18" s="20">
        <v>0</v>
      </c>
      <c r="M18" s="87">
        <v>2</v>
      </c>
      <c r="N18" s="90">
        <v>3</v>
      </c>
      <c r="O18" s="820"/>
      <c r="P18" s="821"/>
      <c r="Q18" s="805"/>
    </row>
    <row r="19" spans="1:17" ht="16.149999999999999" customHeight="1">
      <c r="A19" s="81">
        <v>11</v>
      </c>
      <c r="B19" s="89" t="s">
        <v>688</v>
      </c>
      <c r="C19" s="78">
        <v>5</v>
      </c>
      <c r="D19" s="89" t="s">
        <v>284</v>
      </c>
      <c r="E19" s="78" t="s">
        <v>261</v>
      </c>
      <c r="F19" s="79" t="s">
        <v>258</v>
      </c>
      <c r="G19" s="79">
        <v>54</v>
      </c>
      <c r="H19" s="88">
        <v>207</v>
      </c>
      <c r="I19" s="88">
        <v>321</v>
      </c>
      <c r="J19" s="87">
        <v>274</v>
      </c>
      <c r="K19" s="88">
        <v>54</v>
      </c>
      <c r="L19" s="20">
        <v>62</v>
      </c>
      <c r="M19" s="87">
        <v>85</v>
      </c>
      <c r="N19" s="90">
        <v>62</v>
      </c>
      <c r="O19" s="820"/>
      <c r="P19" s="821"/>
      <c r="Q19" s="805"/>
    </row>
    <row r="20" spans="1:17" ht="16.149999999999999" customHeight="1">
      <c r="A20" s="81">
        <v>12</v>
      </c>
      <c r="B20" s="89" t="s">
        <v>689</v>
      </c>
      <c r="C20" s="78">
        <v>3</v>
      </c>
      <c r="D20" s="89" t="s">
        <v>270</v>
      </c>
      <c r="E20" s="78" t="s">
        <v>261</v>
      </c>
      <c r="F20" s="79" t="s">
        <v>258</v>
      </c>
      <c r="G20" s="79">
        <v>4</v>
      </c>
      <c r="H20" s="88">
        <v>27</v>
      </c>
      <c r="I20" s="88">
        <v>54</v>
      </c>
      <c r="J20" s="87">
        <v>120</v>
      </c>
      <c r="K20" s="88">
        <v>4</v>
      </c>
      <c r="L20" s="20">
        <v>4</v>
      </c>
      <c r="M20" s="87">
        <v>28</v>
      </c>
      <c r="N20" s="90">
        <v>36</v>
      </c>
      <c r="O20" s="820"/>
      <c r="P20" s="821"/>
      <c r="Q20" s="805"/>
    </row>
    <row r="21" spans="1:17" ht="16.149999999999999" customHeight="1">
      <c r="A21" s="81">
        <v>13</v>
      </c>
      <c r="B21" s="89" t="s">
        <v>690</v>
      </c>
      <c r="C21" s="78">
        <v>3</v>
      </c>
      <c r="D21" s="89" t="s">
        <v>270</v>
      </c>
      <c r="E21" s="78" t="s">
        <v>261</v>
      </c>
      <c r="F21" s="79" t="s">
        <v>258</v>
      </c>
      <c r="G21" s="79">
        <v>0</v>
      </c>
      <c r="H21" s="88">
        <v>6</v>
      </c>
      <c r="I21" s="88">
        <v>5</v>
      </c>
      <c r="J21" s="87">
        <v>19</v>
      </c>
      <c r="K21" s="88">
        <v>0</v>
      </c>
      <c r="L21" s="20">
        <v>0</v>
      </c>
      <c r="M21" s="87">
        <v>2</v>
      </c>
      <c r="N21" s="90">
        <v>5</v>
      </c>
      <c r="O21" s="820"/>
      <c r="P21" s="821"/>
      <c r="Q21" s="805"/>
    </row>
    <row r="22" spans="1:17" ht="16.149999999999999" customHeight="1">
      <c r="A22" s="81">
        <v>14</v>
      </c>
      <c r="B22" s="89" t="s">
        <v>691</v>
      </c>
      <c r="C22" s="78">
        <v>3</v>
      </c>
      <c r="D22" s="89" t="s">
        <v>284</v>
      </c>
      <c r="E22" s="78" t="s">
        <v>261</v>
      </c>
      <c r="F22" s="79" t="s">
        <v>258</v>
      </c>
      <c r="G22" s="79">
        <v>3</v>
      </c>
      <c r="H22" s="92">
        <v>11</v>
      </c>
      <c r="I22" s="92">
        <v>18</v>
      </c>
      <c r="J22" s="91">
        <v>24</v>
      </c>
      <c r="K22" s="92">
        <v>3</v>
      </c>
      <c r="L22" s="92">
        <v>1</v>
      </c>
      <c r="M22" s="91">
        <v>4</v>
      </c>
      <c r="N22" s="93">
        <v>5</v>
      </c>
      <c r="O22" s="820"/>
      <c r="P22" s="821"/>
      <c r="Q22" s="805"/>
    </row>
    <row r="23" spans="1:17" ht="16.149999999999999" customHeight="1">
      <c r="A23" s="81">
        <v>15</v>
      </c>
      <c r="B23" s="89" t="s">
        <v>692</v>
      </c>
      <c r="C23" s="78">
        <v>5</v>
      </c>
      <c r="D23" s="89" t="s">
        <v>284</v>
      </c>
      <c r="E23" s="78" t="s">
        <v>257</v>
      </c>
      <c r="F23" s="79" t="s">
        <v>262</v>
      </c>
      <c r="G23" s="79">
        <v>3</v>
      </c>
      <c r="H23" s="88">
        <v>3</v>
      </c>
      <c r="I23" s="88">
        <v>9</v>
      </c>
      <c r="J23" s="87">
        <v>9</v>
      </c>
      <c r="K23" s="88">
        <v>3</v>
      </c>
      <c r="L23" s="20">
        <v>0</v>
      </c>
      <c r="M23" s="87">
        <v>1</v>
      </c>
      <c r="N23" s="90">
        <v>1</v>
      </c>
      <c r="O23" s="820"/>
      <c r="P23" s="821"/>
      <c r="Q23" s="805"/>
    </row>
    <row r="24" spans="1:17" ht="16.149999999999999" customHeight="1">
      <c r="A24" s="81">
        <v>16</v>
      </c>
      <c r="B24" s="89" t="s">
        <v>693</v>
      </c>
      <c r="C24" s="78">
        <v>3</v>
      </c>
      <c r="D24" s="89" t="s">
        <v>264</v>
      </c>
      <c r="E24" s="78" t="s">
        <v>257</v>
      </c>
      <c r="F24" s="79" t="s">
        <v>262</v>
      </c>
      <c r="G24" s="79">
        <v>0</v>
      </c>
      <c r="H24" s="88">
        <v>1</v>
      </c>
      <c r="I24" s="88">
        <v>7</v>
      </c>
      <c r="J24" s="87">
        <v>3</v>
      </c>
      <c r="K24" s="88">
        <v>0</v>
      </c>
      <c r="L24" s="20">
        <v>0</v>
      </c>
      <c r="M24" s="87">
        <v>3</v>
      </c>
      <c r="N24" s="90">
        <v>0</v>
      </c>
      <c r="O24" s="820"/>
      <c r="P24" s="821"/>
      <c r="Q24" s="805"/>
    </row>
    <row r="25" spans="1:17" ht="16.149999999999999" customHeight="1">
      <c r="A25" s="81">
        <v>17</v>
      </c>
      <c r="B25" s="89" t="s">
        <v>694</v>
      </c>
      <c r="C25" s="78">
        <v>5</v>
      </c>
      <c r="D25" s="89" t="s">
        <v>270</v>
      </c>
      <c r="E25" s="78" t="s">
        <v>261</v>
      </c>
      <c r="F25" s="79" t="s">
        <v>258</v>
      </c>
      <c r="G25" s="79">
        <v>2</v>
      </c>
      <c r="H25" s="88">
        <v>3</v>
      </c>
      <c r="I25" s="88">
        <v>8</v>
      </c>
      <c r="J25" s="87">
        <v>85</v>
      </c>
      <c r="K25" s="88">
        <v>2</v>
      </c>
      <c r="L25" s="20">
        <v>2</v>
      </c>
      <c r="M25" s="87">
        <v>1</v>
      </c>
      <c r="N25" s="90">
        <v>26</v>
      </c>
      <c r="O25" s="820"/>
      <c r="P25" s="821"/>
      <c r="Q25" s="805"/>
    </row>
    <row r="26" spans="1:17" ht="16.149999999999999" customHeight="1">
      <c r="A26" s="81">
        <v>18</v>
      </c>
      <c r="B26" s="89" t="s">
        <v>695</v>
      </c>
      <c r="C26" s="78">
        <v>3</v>
      </c>
      <c r="D26" s="89" t="s">
        <v>272</v>
      </c>
      <c r="E26" s="78" t="s">
        <v>261</v>
      </c>
      <c r="F26" s="79" t="s">
        <v>258</v>
      </c>
      <c r="G26" s="79">
        <v>10</v>
      </c>
      <c r="H26" s="92">
        <v>16</v>
      </c>
      <c r="I26" s="92">
        <v>15</v>
      </c>
      <c r="J26" s="91">
        <v>39</v>
      </c>
      <c r="K26" s="92">
        <v>10</v>
      </c>
      <c r="L26" s="92">
        <v>4</v>
      </c>
      <c r="M26" s="91">
        <v>3</v>
      </c>
      <c r="N26" s="93">
        <v>12</v>
      </c>
      <c r="O26" s="820"/>
      <c r="P26" s="821"/>
      <c r="Q26" s="805"/>
    </row>
    <row r="27" spans="1:17" ht="16.149999999999999" customHeight="1">
      <c r="A27" s="81">
        <v>19</v>
      </c>
      <c r="B27" s="89" t="s">
        <v>696</v>
      </c>
      <c r="C27" s="78">
        <v>3</v>
      </c>
      <c r="D27" s="89" t="s">
        <v>284</v>
      </c>
      <c r="E27" s="78" t="s">
        <v>257</v>
      </c>
      <c r="F27" s="79" t="s">
        <v>262</v>
      </c>
      <c r="G27" s="79">
        <v>0</v>
      </c>
      <c r="H27" s="92">
        <v>0</v>
      </c>
      <c r="I27" s="92">
        <v>1</v>
      </c>
      <c r="J27" s="91">
        <v>0</v>
      </c>
      <c r="K27" s="92">
        <v>0</v>
      </c>
      <c r="L27" s="92">
        <v>0</v>
      </c>
      <c r="M27" s="91">
        <v>0</v>
      </c>
      <c r="N27" s="93">
        <v>0</v>
      </c>
      <c r="O27" s="820"/>
      <c r="P27" s="821"/>
      <c r="Q27" s="805"/>
    </row>
    <row r="28" spans="1:17" ht="16.149999999999999" customHeight="1">
      <c r="A28" s="81">
        <v>20</v>
      </c>
      <c r="B28" s="89" t="s">
        <v>697</v>
      </c>
      <c r="C28" s="78">
        <v>5</v>
      </c>
      <c r="D28" s="89" t="s">
        <v>284</v>
      </c>
      <c r="E28" s="78" t="s">
        <v>257</v>
      </c>
      <c r="F28" s="79" t="s">
        <v>262</v>
      </c>
      <c r="G28" s="79">
        <v>0</v>
      </c>
      <c r="H28" s="84">
        <v>0</v>
      </c>
      <c r="I28" s="84">
        <v>4</v>
      </c>
      <c r="J28" s="87">
        <v>0</v>
      </c>
      <c r="K28" s="84">
        <v>0</v>
      </c>
      <c r="L28" s="84">
        <v>0</v>
      </c>
      <c r="M28" s="87">
        <v>0</v>
      </c>
      <c r="N28" s="86">
        <v>0</v>
      </c>
      <c r="O28" s="820"/>
      <c r="P28" s="821"/>
      <c r="Q28" s="805"/>
    </row>
    <row r="29" spans="1:17" ht="16.149999999999999" customHeight="1">
      <c r="A29" s="81">
        <v>21</v>
      </c>
      <c r="B29" s="89"/>
      <c r="C29" s="78"/>
      <c r="D29" s="89"/>
      <c r="E29" s="78"/>
      <c r="F29" s="79"/>
      <c r="G29" s="79"/>
      <c r="H29" s="84"/>
      <c r="I29" s="84"/>
      <c r="J29" s="87"/>
      <c r="K29" s="84"/>
      <c r="L29" s="84"/>
      <c r="M29" s="87"/>
      <c r="N29" s="86"/>
      <c r="O29" s="820"/>
      <c r="P29" s="821"/>
      <c r="Q29" s="805"/>
    </row>
    <row r="30" spans="1:17" ht="16.149999999999999" customHeight="1">
      <c r="A30" s="81">
        <v>22</v>
      </c>
      <c r="B30" s="89"/>
      <c r="C30" s="78"/>
      <c r="D30" s="89"/>
      <c r="E30" s="78"/>
      <c r="F30" s="79"/>
      <c r="G30" s="79"/>
      <c r="H30" s="84"/>
      <c r="I30" s="85"/>
      <c r="J30" s="83"/>
      <c r="K30" s="84"/>
      <c r="L30" s="84"/>
      <c r="M30" s="83"/>
      <c r="N30" s="86"/>
      <c r="O30" s="820"/>
      <c r="P30" s="821"/>
      <c r="Q30" s="805"/>
    </row>
    <row r="31" spans="1:17" ht="16.149999999999999" customHeight="1">
      <c r="A31" s="81">
        <v>23</v>
      </c>
      <c r="B31" s="89"/>
      <c r="C31" s="78"/>
      <c r="D31" s="89"/>
      <c r="E31" s="78"/>
      <c r="F31" s="79"/>
      <c r="G31" s="79"/>
      <c r="H31" s="84"/>
      <c r="I31" s="85"/>
      <c r="J31" s="87"/>
      <c r="K31" s="84"/>
      <c r="L31" s="85"/>
      <c r="M31" s="87"/>
      <c r="N31" s="86"/>
      <c r="O31" s="820"/>
      <c r="P31" s="821"/>
      <c r="Q31" s="805"/>
    </row>
    <row r="32" spans="1:17" ht="16.149999999999999" customHeight="1">
      <c r="A32" s="81">
        <v>24</v>
      </c>
      <c r="B32" s="89"/>
      <c r="C32" s="78"/>
      <c r="D32" s="89"/>
      <c r="E32" s="78"/>
      <c r="F32" s="79"/>
      <c r="G32" s="79"/>
      <c r="H32" s="88"/>
      <c r="I32" s="88"/>
      <c r="J32" s="87"/>
      <c r="K32" s="88"/>
      <c r="L32" s="20"/>
      <c r="M32" s="87"/>
      <c r="N32" s="90"/>
      <c r="O32" s="820"/>
      <c r="P32" s="821"/>
      <c r="Q32" s="805"/>
    </row>
    <row r="33" spans="1:18" ht="16.149999999999999" customHeight="1">
      <c r="A33" s="81">
        <v>25</v>
      </c>
      <c r="B33" s="89"/>
      <c r="C33" s="78"/>
      <c r="D33" s="89"/>
      <c r="E33" s="78"/>
      <c r="F33" s="79"/>
      <c r="G33" s="79"/>
      <c r="H33" s="88"/>
      <c r="I33" s="88"/>
      <c r="J33" s="87"/>
      <c r="K33" s="88"/>
      <c r="L33" s="20"/>
      <c r="M33" s="87"/>
      <c r="N33" s="90"/>
      <c r="O33" s="820"/>
      <c r="P33" s="821"/>
      <c r="Q33" s="805"/>
    </row>
    <row r="34" spans="1:18" ht="16.149999999999999" customHeight="1">
      <c r="A34" s="81">
        <v>26</v>
      </c>
      <c r="B34" s="89"/>
      <c r="C34" s="78"/>
      <c r="D34" s="89"/>
      <c r="E34" s="78"/>
      <c r="F34" s="79"/>
      <c r="G34" s="79"/>
      <c r="H34" s="88"/>
      <c r="I34" s="88"/>
      <c r="J34" s="87"/>
      <c r="K34" s="88"/>
      <c r="L34" s="20"/>
      <c r="M34" s="87"/>
      <c r="N34" s="90"/>
      <c r="O34" s="820"/>
      <c r="P34" s="821"/>
      <c r="Q34" s="805"/>
    </row>
    <row r="35" spans="1:18" ht="16.149999999999999" customHeight="1">
      <c r="A35" s="81">
        <v>27</v>
      </c>
      <c r="B35" s="89"/>
      <c r="C35" s="78"/>
      <c r="D35" s="89"/>
      <c r="E35" s="78"/>
      <c r="F35" s="79"/>
      <c r="G35" s="79"/>
      <c r="H35" s="88"/>
      <c r="I35" s="88"/>
      <c r="J35" s="87"/>
      <c r="K35" s="88"/>
      <c r="L35" s="20"/>
      <c r="M35" s="87"/>
      <c r="N35" s="90"/>
      <c r="O35" s="820"/>
      <c r="P35" s="821"/>
      <c r="Q35" s="805"/>
    </row>
    <row r="36" spans="1:18" ht="16.149999999999999" customHeight="1">
      <c r="A36" s="81">
        <v>28</v>
      </c>
      <c r="B36" s="89"/>
      <c r="C36" s="78"/>
      <c r="D36" s="89"/>
      <c r="E36" s="78"/>
      <c r="F36" s="79"/>
      <c r="G36" s="79"/>
      <c r="H36" s="92"/>
      <c r="I36" s="92"/>
      <c r="J36" s="91"/>
      <c r="K36" s="92"/>
      <c r="L36" s="92"/>
      <c r="M36" s="91"/>
      <c r="N36" s="93"/>
      <c r="O36" s="820"/>
      <c r="P36" s="821"/>
      <c r="Q36" s="805"/>
    </row>
    <row r="37" spans="1:18" ht="16.149999999999999" customHeight="1">
      <c r="A37" s="81">
        <v>29</v>
      </c>
      <c r="B37" s="89"/>
      <c r="C37" s="78"/>
      <c r="D37" s="89"/>
      <c r="E37" s="78"/>
      <c r="F37" s="79"/>
      <c r="G37" s="79"/>
      <c r="H37" s="92"/>
      <c r="I37" s="92"/>
      <c r="J37" s="91"/>
      <c r="K37" s="92"/>
      <c r="L37" s="92"/>
      <c r="M37" s="91"/>
      <c r="N37" s="93"/>
      <c r="O37" s="820"/>
      <c r="P37" s="821"/>
      <c r="Q37" s="805"/>
    </row>
    <row r="38" spans="1:18" ht="16.149999999999999" customHeight="1">
      <c r="A38" s="81">
        <v>30</v>
      </c>
      <c r="B38" s="89"/>
      <c r="C38" s="78"/>
      <c r="D38" s="89"/>
      <c r="E38" s="78"/>
      <c r="F38" s="79"/>
      <c r="G38" s="79"/>
      <c r="H38" s="96"/>
      <c r="I38" s="96"/>
      <c r="J38" s="95"/>
      <c r="K38" s="96"/>
      <c r="L38" s="96"/>
      <c r="M38" s="95"/>
      <c r="N38" s="97"/>
      <c r="O38" s="820"/>
      <c r="P38" s="821"/>
      <c r="Q38" s="805"/>
    </row>
    <row r="39" spans="1:18" ht="24" customHeight="1">
      <c r="A39" s="791" t="s">
        <v>162</v>
      </c>
      <c r="B39" s="792"/>
      <c r="C39" s="792"/>
      <c r="D39" s="792"/>
      <c r="E39" s="792"/>
      <c r="F39" s="792"/>
      <c r="G39" s="98">
        <f>IF(SUM(G9:G38)=0,"",SUM(G9:G38))</f>
        <v>719</v>
      </c>
      <c r="H39" s="98">
        <f>IF(SUM(H9:H38)=0,"",SUM(H9:H38))</f>
        <v>2310</v>
      </c>
      <c r="I39" s="98">
        <f t="shared" ref="I39:N39" si="0">IF(SUM(I9:I38)=0,"",SUM(I9:I38))</f>
        <v>2435</v>
      </c>
      <c r="J39" s="98">
        <f t="shared" si="0"/>
        <v>3090</v>
      </c>
      <c r="K39" s="98">
        <f t="shared" si="0"/>
        <v>762</v>
      </c>
      <c r="L39" s="98">
        <f t="shared" si="0"/>
        <v>791</v>
      </c>
      <c r="M39" s="98">
        <f t="shared" si="0"/>
        <v>765</v>
      </c>
      <c r="N39" s="99">
        <f t="shared" si="0"/>
        <v>497</v>
      </c>
      <c r="O39" s="822"/>
      <c r="P39" s="823"/>
      <c r="Q39" s="806"/>
    </row>
    <row r="40" spans="1:18" ht="5.25" customHeight="1">
      <c r="A40" s="100"/>
      <c r="B40" s="100"/>
      <c r="C40" s="100"/>
      <c r="D40" s="100"/>
      <c r="E40" s="100"/>
      <c r="F40" s="100"/>
    </row>
    <row r="41" spans="1:18" s="101" customFormat="1" ht="13.5" thickBot="1">
      <c r="C41" s="102"/>
      <c r="D41" s="102"/>
      <c r="E41" s="102"/>
      <c r="F41" s="102"/>
      <c r="G41" s="102"/>
      <c r="H41" s="102"/>
      <c r="I41" s="102"/>
      <c r="J41" s="102"/>
      <c r="K41" s="102"/>
      <c r="L41" s="102"/>
      <c r="M41" s="102"/>
      <c r="N41" s="102"/>
      <c r="O41" s="103"/>
    </row>
    <row r="42" spans="1:18">
      <c r="A42" s="849" t="s">
        <v>192</v>
      </c>
      <c r="B42" s="849"/>
      <c r="C42" s="849"/>
      <c r="D42" s="849"/>
      <c r="E42" s="849"/>
      <c r="F42" s="849"/>
      <c r="G42" s="849"/>
      <c r="H42" s="849"/>
      <c r="I42" s="849"/>
      <c r="J42" s="849"/>
      <c r="K42" s="849"/>
      <c r="L42" s="849"/>
      <c r="M42" s="849"/>
      <c r="N42" s="849"/>
      <c r="O42" s="815"/>
      <c r="P42" s="816"/>
      <c r="Q42" s="817"/>
      <c r="R42" s="328"/>
    </row>
    <row r="43" spans="1:18" ht="15.75" thickBot="1">
      <c r="A43"/>
      <c r="B43"/>
      <c r="C43"/>
      <c r="D43"/>
      <c r="E43"/>
      <c r="F43"/>
      <c r="G43"/>
      <c r="H43"/>
      <c r="I43"/>
      <c r="J43"/>
      <c r="K43"/>
      <c r="L43"/>
      <c r="M43"/>
      <c r="N43"/>
      <c r="O43" s="824"/>
      <c r="P43" s="819"/>
      <c r="Q43" s="804"/>
      <c r="R43" s="328"/>
    </row>
    <row r="44" spans="1:18">
      <c r="A44" s="849" t="s">
        <v>193</v>
      </c>
      <c r="B44" s="849"/>
      <c r="C44" s="849"/>
      <c r="D44" s="849"/>
      <c r="E44" s="849"/>
      <c r="F44" s="849"/>
      <c r="G44" s="849"/>
      <c r="H44" s="849"/>
      <c r="I44" s="849"/>
      <c r="J44" s="849"/>
      <c r="K44" s="849"/>
      <c r="L44" s="849"/>
      <c r="M44" s="849"/>
      <c r="N44" s="849"/>
      <c r="O44" s="820"/>
      <c r="P44" s="821"/>
      <c r="Q44" s="805"/>
      <c r="R44" s="328"/>
    </row>
    <row r="45" spans="1:18" ht="14.45" customHeight="1" thickBot="1">
      <c r="A45" s="798"/>
      <c r="B45" s="798"/>
      <c r="C45" s="798"/>
      <c r="D45" s="798"/>
      <c r="E45" s="798"/>
      <c r="F45" s="798"/>
      <c r="G45" s="790" t="s">
        <v>175</v>
      </c>
      <c r="H45" s="790"/>
      <c r="I45" s="790"/>
      <c r="J45" s="790"/>
      <c r="K45" s="790" t="s">
        <v>176</v>
      </c>
      <c r="L45" s="790"/>
      <c r="M45" s="790"/>
      <c r="N45" s="790"/>
      <c r="O45" s="820"/>
      <c r="P45" s="821"/>
      <c r="Q45" s="805"/>
      <c r="R45" s="328"/>
    </row>
    <row r="46" spans="1:18" ht="63.75">
      <c r="A46" s="362" t="s">
        <v>177</v>
      </c>
      <c r="B46" s="31" t="s">
        <v>193</v>
      </c>
      <c r="C46" s="31" t="s">
        <v>178</v>
      </c>
      <c r="D46" s="31" t="s">
        <v>179</v>
      </c>
      <c r="E46" s="31" t="s">
        <v>180</v>
      </c>
      <c r="F46" s="31" t="s">
        <v>181</v>
      </c>
      <c r="G46" s="31" t="s">
        <v>182</v>
      </c>
      <c r="H46" s="31" t="s">
        <v>15</v>
      </c>
      <c r="I46" s="31" t="s">
        <v>16</v>
      </c>
      <c r="J46" s="31" t="s">
        <v>17</v>
      </c>
      <c r="K46" s="104" t="s">
        <v>183</v>
      </c>
      <c r="L46" s="104" t="s">
        <v>184</v>
      </c>
      <c r="M46" s="105" t="s">
        <v>185</v>
      </c>
      <c r="N46" s="106" t="s">
        <v>186</v>
      </c>
      <c r="O46" s="820"/>
      <c r="P46" s="821"/>
      <c r="Q46" s="805"/>
      <c r="R46" s="328"/>
    </row>
    <row r="47" spans="1:18" ht="14.45" customHeight="1">
      <c r="A47" s="420">
        <v>1</v>
      </c>
      <c r="B47" s="107" t="s">
        <v>698</v>
      </c>
      <c r="C47" s="78">
        <v>6</v>
      </c>
      <c r="D47" s="89" t="s">
        <v>327</v>
      </c>
      <c r="E47" s="78" t="s">
        <v>257</v>
      </c>
      <c r="F47" s="79" t="s">
        <v>258</v>
      </c>
      <c r="G47" s="108">
        <v>0</v>
      </c>
      <c r="H47" s="108">
        <v>0</v>
      </c>
      <c r="I47" s="108">
        <v>0</v>
      </c>
      <c r="J47" s="108">
        <v>5</v>
      </c>
      <c r="K47" s="108">
        <v>0</v>
      </c>
      <c r="L47" s="108">
        <v>0</v>
      </c>
      <c r="M47" s="108">
        <v>0</v>
      </c>
      <c r="N47" s="109">
        <v>3</v>
      </c>
      <c r="O47" s="825"/>
      <c r="P47" s="821"/>
      <c r="Q47" s="805"/>
      <c r="R47" s="328"/>
    </row>
    <row r="48" spans="1:18" ht="14.45" customHeight="1">
      <c r="A48" s="421">
        <v>2</v>
      </c>
      <c r="B48" s="89" t="s">
        <v>699</v>
      </c>
      <c r="C48" s="78">
        <v>2</v>
      </c>
      <c r="D48" s="89" t="s">
        <v>327</v>
      </c>
      <c r="E48" s="78" t="s">
        <v>257</v>
      </c>
      <c r="F48" s="79" t="s">
        <v>258</v>
      </c>
      <c r="G48" s="83">
        <v>0</v>
      </c>
      <c r="H48" s="87">
        <v>0</v>
      </c>
      <c r="I48" s="83">
        <v>0</v>
      </c>
      <c r="J48" s="83">
        <v>5</v>
      </c>
      <c r="K48" s="87">
        <v>0</v>
      </c>
      <c r="L48" s="87">
        <v>0</v>
      </c>
      <c r="M48" s="83">
        <v>0</v>
      </c>
      <c r="N48" s="110">
        <v>1</v>
      </c>
      <c r="O48" s="825"/>
      <c r="P48" s="821"/>
      <c r="Q48" s="805"/>
      <c r="R48" s="328"/>
    </row>
    <row r="49" spans="1:18" ht="14.45" customHeight="1">
      <c r="A49" s="421">
        <v>3</v>
      </c>
      <c r="B49" s="89" t="s">
        <v>700</v>
      </c>
      <c r="C49" s="78">
        <v>2</v>
      </c>
      <c r="D49" s="89" t="s">
        <v>373</v>
      </c>
      <c r="E49" s="78" t="s">
        <v>257</v>
      </c>
      <c r="F49" s="79" t="s">
        <v>262</v>
      </c>
      <c r="G49" s="87">
        <v>0</v>
      </c>
      <c r="H49" s="87">
        <v>0</v>
      </c>
      <c r="I49" s="83">
        <v>2</v>
      </c>
      <c r="J49" s="87">
        <v>7</v>
      </c>
      <c r="K49" s="87">
        <v>0</v>
      </c>
      <c r="L49" s="83">
        <v>0</v>
      </c>
      <c r="M49" s="83">
        <v>0</v>
      </c>
      <c r="N49" s="110">
        <v>0</v>
      </c>
      <c r="O49" s="825"/>
      <c r="P49" s="821"/>
      <c r="Q49" s="805"/>
      <c r="R49" s="328"/>
    </row>
    <row r="50" spans="1:18" ht="14.45" customHeight="1">
      <c r="A50" s="421">
        <v>4</v>
      </c>
      <c r="B50" s="89" t="s">
        <v>701</v>
      </c>
      <c r="C50" s="78">
        <v>5</v>
      </c>
      <c r="D50" s="89" t="s">
        <v>392</v>
      </c>
      <c r="E50" s="78" t="s">
        <v>257</v>
      </c>
      <c r="F50" s="79" t="s">
        <v>262</v>
      </c>
      <c r="G50" s="87">
        <v>0</v>
      </c>
      <c r="H50" s="91">
        <v>1</v>
      </c>
      <c r="I50" s="91">
        <v>4</v>
      </c>
      <c r="J50" s="87">
        <v>8</v>
      </c>
      <c r="K50" s="91">
        <v>0</v>
      </c>
      <c r="L50" s="87">
        <v>2</v>
      </c>
      <c r="M50" s="83">
        <v>2</v>
      </c>
      <c r="N50" s="110">
        <v>2</v>
      </c>
      <c r="O50" s="825"/>
      <c r="P50" s="821"/>
      <c r="Q50" s="805"/>
      <c r="R50" s="328"/>
    </row>
    <row r="51" spans="1:18" ht="14.45" customHeight="1">
      <c r="A51" s="421">
        <v>5</v>
      </c>
      <c r="B51" s="89" t="s">
        <v>702</v>
      </c>
      <c r="C51" s="78">
        <v>2</v>
      </c>
      <c r="D51" s="89" t="s">
        <v>525</v>
      </c>
      <c r="E51" s="78" t="s">
        <v>257</v>
      </c>
      <c r="F51" s="79" t="s">
        <v>262</v>
      </c>
      <c r="G51" s="87">
        <v>0</v>
      </c>
      <c r="H51" s="91">
        <v>14</v>
      </c>
      <c r="I51" s="91">
        <v>16</v>
      </c>
      <c r="J51" s="87">
        <v>57</v>
      </c>
      <c r="K51" s="91">
        <v>0</v>
      </c>
      <c r="L51" s="87">
        <v>0</v>
      </c>
      <c r="M51" s="87">
        <v>3</v>
      </c>
      <c r="N51" s="111">
        <v>34</v>
      </c>
      <c r="O51" s="825"/>
      <c r="P51" s="821"/>
      <c r="Q51" s="805"/>
      <c r="R51" s="328"/>
    </row>
    <row r="52" spans="1:18" ht="14.45" customHeight="1">
      <c r="A52" s="421">
        <v>6</v>
      </c>
      <c r="B52" s="89"/>
      <c r="C52" s="78"/>
      <c r="D52" s="89"/>
      <c r="E52" s="78"/>
      <c r="F52" s="79"/>
      <c r="G52" s="87"/>
      <c r="H52" s="91"/>
      <c r="I52" s="91"/>
      <c r="J52" s="87"/>
      <c r="K52" s="91"/>
      <c r="L52" s="87"/>
      <c r="M52" s="87"/>
      <c r="N52" s="111"/>
      <c r="O52" s="825"/>
      <c r="P52" s="821"/>
      <c r="Q52" s="805"/>
      <c r="R52" s="328"/>
    </row>
    <row r="53" spans="1:18" ht="14.45" customHeight="1">
      <c r="A53" s="421">
        <v>7</v>
      </c>
      <c r="B53" s="89"/>
      <c r="C53" s="78"/>
      <c r="D53" s="89"/>
      <c r="E53" s="78"/>
      <c r="F53" s="79"/>
      <c r="G53" s="87"/>
      <c r="H53" s="91"/>
      <c r="I53" s="91"/>
      <c r="J53" s="87"/>
      <c r="K53" s="91"/>
      <c r="L53" s="87"/>
      <c r="M53" s="87"/>
      <c r="N53" s="111"/>
      <c r="O53" s="825"/>
      <c r="P53" s="821"/>
      <c r="Q53" s="805"/>
      <c r="R53" s="328"/>
    </row>
    <row r="54" spans="1:18" ht="14.45" customHeight="1">
      <c r="A54" s="421">
        <v>8</v>
      </c>
      <c r="B54" s="89"/>
      <c r="C54" s="78"/>
      <c r="D54" s="89"/>
      <c r="E54" s="78"/>
      <c r="F54" s="79"/>
      <c r="G54" s="91"/>
      <c r="H54" s="91"/>
      <c r="I54" s="91"/>
      <c r="J54" s="91"/>
      <c r="K54" s="91"/>
      <c r="L54" s="91"/>
      <c r="M54" s="91"/>
      <c r="N54" s="111"/>
      <c r="O54" s="825"/>
      <c r="P54" s="821"/>
      <c r="Q54" s="805"/>
      <c r="R54" s="328"/>
    </row>
    <row r="55" spans="1:18" ht="14.45" customHeight="1">
      <c r="A55" s="421">
        <v>9</v>
      </c>
      <c r="B55" s="89"/>
      <c r="C55" s="78"/>
      <c r="D55" s="89"/>
      <c r="E55" s="78"/>
      <c r="F55" s="79"/>
      <c r="G55" s="91"/>
      <c r="H55" s="91"/>
      <c r="I55" s="91"/>
      <c r="J55" s="91"/>
      <c r="K55" s="91"/>
      <c r="L55" s="91"/>
      <c r="M55" s="91"/>
      <c r="N55" s="111"/>
      <c r="O55" s="825"/>
      <c r="P55" s="821"/>
      <c r="Q55" s="805"/>
      <c r="R55" s="328"/>
    </row>
    <row r="56" spans="1:18" ht="14.45" customHeight="1">
      <c r="A56" s="421">
        <v>10</v>
      </c>
      <c r="B56" s="89"/>
      <c r="C56" s="78"/>
      <c r="D56" s="89"/>
      <c r="E56" s="78"/>
      <c r="F56" s="79"/>
      <c r="G56" s="87"/>
      <c r="H56" s="87"/>
      <c r="I56" s="87"/>
      <c r="J56" s="87"/>
      <c r="K56" s="87"/>
      <c r="L56" s="87"/>
      <c r="M56" s="87"/>
      <c r="N56" s="110"/>
      <c r="O56" s="825"/>
      <c r="P56" s="821"/>
      <c r="Q56" s="805"/>
      <c r="R56" s="328"/>
    </row>
    <row r="57" spans="1:18" ht="14.45" customHeight="1">
      <c r="A57" s="421">
        <v>11</v>
      </c>
      <c r="B57" s="89"/>
      <c r="C57" s="78"/>
      <c r="D57" s="89"/>
      <c r="E57" s="78"/>
      <c r="F57" s="79"/>
      <c r="G57" s="87"/>
      <c r="H57" s="87"/>
      <c r="I57" s="87"/>
      <c r="J57" s="87"/>
      <c r="K57" s="87"/>
      <c r="L57" s="87"/>
      <c r="M57" s="87"/>
      <c r="N57" s="110"/>
      <c r="O57" s="825"/>
      <c r="P57" s="821"/>
      <c r="Q57" s="805"/>
      <c r="R57" s="328"/>
    </row>
    <row r="58" spans="1:18" ht="14.45" customHeight="1">
      <c r="A58" s="421">
        <v>12</v>
      </c>
      <c r="B58" s="89"/>
      <c r="C58" s="78"/>
      <c r="D58" s="89"/>
      <c r="E58" s="78"/>
      <c r="F58" s="79"/>
      <c r="G58" s="83"/>
      <c r="H58" s="87"/>
      <c r="I58" s="83"/>
      <c r="J58" s="83"/>
      <c r="K58" s="87"/>
      <c r="L58" s="87"/>
      <c r="M58" s="83"/>
      <c r="N58" s="110"/>
      <c r="O58" s="825"/>
      <c r="P58" s="821"/>
      <c r="Q58" s="805"/>
      <c r="R58" s="328"/>
    </row>
    <row r="59" spans="1:18" ht="14.45" customHeight="1">
      <c r="A59" s="421">
        <v>13</v>
      </c>
      <c r="B59" s="89"/>
      <c r="C59" s="78"/>
      <c r="D59" s="89"/>
      <c r="E59" s="78"/>
      <c r="F59" s="79"/>
      <c r="G59" s="87"/>
      <c r="H59" s="87"/>
      <c r="I59" s="83"/>
      <c r="J59" s="87"/>
      <c r="K59" s="87"/>
      <c r="L59" s="83"/>
      <c r="M59" s="87"/>
      <c r="N59" s="110"/>
      <c r="O59" s="825"/>
      <c r="P59" s="821"/>
      <c r="Q59" s="805"/>
      <c r="R59" s="328"/>
    </row>
    <row r="60" spans="1:18" ht="14.45" customHeight="1">
      <c r="A60" s="421">
        <v>14</v>
      </c>
      <c r="B60" s="89"/>
      <c r="C60" s="78"/>
      <c r="D60" s="89"/>
      <c r="E60" s="78"/>
      <c r="F60" s="79"/>
      <c r="G60" s="87"/>
      <c r="H60" s="91"/>
      <c r="I60" s="91"/>
      <c r="J60" s="87"/>
      <c r="K60" s="91"/>
      <c r="L60" s="87"/>
      <c r="M60" s="87"/>
      <c r="N60" s="111"/>
      <c r="O60" s="825"/>
      <c r="P60" s="821"/>
      <c r="Q60" s="805"/>
      <c r="R60" s="328"/>
    </row>
    <row r="61" spans="1:18" ht="14.45" customHeight="1">
      <c r="A61" s="421">
        <v>15</v>
      </c>
      <c r="B61" s="89"/>
      <c r="C61" s="78"/>
      <c r="D61" s="89"/>
      <c r="E61" s="78"/>
      <c r="F61" s="79"/>
      <c r="G61" s="87"/>
      <c r="H61" s="91"/>
      <c r="I61" s="91"/>
      <c r="J61" s="87"/>
      <c r="K61" s="91"/>
      <c r="L61" s="87"/>
      <c r="M61" s="87"/>
      <c r="N61" s="111"/>
      <c r="O61" s="825"/>
      <c r="P61" s="821"/>
      <c r="Q61" s="805"/>
      <c r="R61" s="328"/>
    </row>
    <row r="62" spans="1:18" ht="14.45" customHeight="1">
      <c r="A62" s="421">
        <v>16</v>
      </c>
      <c r="B62" s="89"/>
      <c r="C62" s="78"/>
      <c r="D62" s="89"/>
      <c r="E62" s="78"/>
      <c r="F62" s="79"/>
      <c r="G62" s="87"/>
      <c r="H62" s="91"/>
      <c r="I62" s="91"/>
      <c r="J62" s="87"/>
      <c r="K62" s="91"/>
      <c r="L62" s="87"/>
      <c r="M62" s="87"/>
      <c r="N62" s="111"/>
      <c r="O62" s="825"/>
      <c r="P62" s="821"/>
      <c r="Q62" s="805"/>
      <c r="R62" s="328"/>
    </row>
    <row r="63" spans="1:18" ht="14.45" customHeight="1">
      <c r="A63" s="421">
        <v>17</v>
      </c>
      <c r="B63" s="89"/>
      <c r="C63" s="78"/>
      <c r="D63" s="89"/>
      <c r="E63" s="78"/>
      <c r="F63" s="79"/>
      <c r="G63" s="87"/>
      <c r="H63" s="91"/>
      <c r="I63" s="91"/>
      <c r="J63" s="87"/>
      <c r="K63" s="91"/>
      <c r="L63" s="87"/>
      <c r="M63" s="87"/>
      <c r="N63" s="111"/>
      <c r="O63" s="825"/>
      <c r="P63" s="821"/>
      <c r="Q63" s="805"/>
      <c r="R63" s="328"/>
    </row>
    <row r="64" spans="1:18" ht="14.45" customHeight="1">
      <c r="A64" s="421">
        <v>18</v>
      </c>
      <c r="B64" s="89"/>
      <c r="C64" s="78"/>
      <c r="D64" s="89"/>
      <c r="E64" s="78"/>
      <c r="F64" s="79"/>
      <c r="G64" s="91"/>
      <c r="H64" s="91"/>
      <c r="I64" s="91"/>
      <c r="J64" s="91"/>
      <c r="K64" s="91"/>
      <c r="L64" s="91"/>
      <c r="M64" s="91"/>
      <c r="N64" s="111"/>
      <c r="O64" s="825"/>
      <c r="P64" s="821"/>
      <c r="Q64" s="805"/>
      <c r="R64" s="328"/>
    </row>
    <row r="65" spans="1:18" ht="14.45" customHeight="1">
      <c r="A65" s="421">
        <v>19</v>
      </c>
      <c r="B65" s="89"/>
      <c r="C65" s="78"/>
      <c r="D65" s="89"/>
      <c r="E65" s="78"/>
      <c r="F65" s="79"/>
      <c r="G65" s="91"/>
      <c r="H65" s="91"/>
      <c r="I65" s="91"/>
      <c r="J65" s="91"/>
      <c r="K65" s="91"/>
      <c r="L65" s="91"/>
      <c r="M65" s="91"/>
      <c r="N65" s="111"/>
      <c r="O65" s="825"/>
      <c r="P65" s="821"/>
      <c r="Q65" s="805"/>
      <c r="R65" s="328"/>
    </row>
    <row r="66" spans="1:18" ht="14.45" customHeight="1">
      <c r="A66" s="421">
        <v>20</v>
      </c>
      <c r="B66" s="89"/>
      <c r="C66" s="78"/>
      <c r="D66" s="89"/>
      <c r="E66" s="78"/>
      <c r="F66" s="79"/>
      <c r="G66" s="87"/>
      <c r="H66" s="87"/>
      <c r="I66" s="87"/>
      <c r="J66" s="87"/>
      <c r="K66" s="87"/>
      <c r="L66" s="87"/>
      <c r="M66" s="87"/>
      <c r="N66" s="110"/>
      <c r="O66" s="825"/>
      <c r="P66" s="821"/>
      <c r="Q66" s="805"/>
      <c r="R66" s="328"/>
    </row>
    <row r="67" spans="1:18" ht="14.45" customHeight="1">
      <c r="A67" s="421">
        <v>21</v>
      </c>
      <c r="B67" s="89"/>
      <c r="C67" s="78"/>
      <c r="D67" s="89"/>
      <c r="E67" s="78"/>
      <c r="F67" s="79"/>
      <c r="G67" s="87"/>
      <c r="H67" s="87"/>
      <c r="I67" s="87"/>
      <c r="J67" s="87"/>
      <c r="K67" s="87"/>
      <c r="L67" s="87"/>
      <c r="M67" s="87"/>
      <c r="N67" s="110"/>
      <c r="O67" s="825"/>
      <c r="P67" s="821"/>
      <c r="Q67" s="805"/>
      <c r="R67" s="328"/>
    </row>
    <row r="68" spans="1:18" ht="14.45" customHeight="1">
      <c r="A68" s="421">
        <v>22</v>
      </c>
      <c r="B68" s="89"/>
      <c r="C68" s="78"/>
      <c r="D68" s="89"/>
      <c r="E68" s="78"/>
      <c r="F68" s="79"/>
      <c r="G68" s="83"/>
      <c r="H68" s="87"/>
      <c r="I68" s="83"/>
      <c r="J68" s="83"/>
      <c r="K68" s="87"/>
      <c r="L68" s="87"/>
      <c r="M68" s="83"/>
      <c r="N68" s="110"/>
      <c r="O68" s="825"/>
      <c r="P68" s="821"/>
      <c r="Q68" s="805"/>
      <c r="R68" s="328"/>
    </row>
    <row r="69" spans="1:18" ht="14.45" customHeight="1">
      <c r="A69" s="421">
        <v>23</v>
      </c>
      <c r="B69" s="89"/>
      <c r="C69" s="78"/>
      <c r="D69" s="89"/>
      <c r="E69" s="78"/>
      <c r="F69" s="79"/>
      <c r="G69" s="87"/>
      <c r="H69" s="87"/>
      <c r="I69" s="83"/>
      <c r="J69" s="87"/>
      <c r="K69" s="87"/>
      <c r="L69" s="83"/>
      <c r="M69" s="87"/>
      <c r="N69" s="110"/>
      <c r="O69" s="825"/>
      <c r="P69" s="821"/>
      <c r="Q69" s="805"/>
      <c r="R69" s="328"/>
    </row>
    <row r="70" spans="1:18" ht="14.45" customHeight="1">
      <c r="A70" s="421">
        <v>24</v>
      </c>
      <c r="B70" s="89"/>
      <c r="C70" s="78"/>
      <c r="D70" s="89"/>
      <c r="E70" s="78"/>
      <c r="F70" s="79"/>
      <c r="G70" s="87"/>
      <c r="H70" s="91"/>
      <c r="I70" s="91"/>
      <c r="J70" s="87"/>
      <c r="K70" s="91"/>
      <c r="L70" s="87"/>
      <c r="M70" s="87"/>
      <c r="N70" s="111"/>
      <c r="O70" s="825"/>
      <c r="P70" s="821"/>
      <c r="Q70" s="805"/>
      <c r="R70" s="328"/>
    </row>
    <row r="71" spans="1:18" ht="14.45" customHeight="1">
      <c r="A71" s="421">
        <v>25</v>
      </c>
      <c r="B71" s="89"/>
      <c r="C71" s="78"/>
      <c r="D71" s="89"/>
      <c r="E71" s="78"/>
      <c r="F71" s="79"/>
      <c r="G71" s="87"/>
      <c r="H71" s="91"/>
      <c r="I71" s="91"/>
      <c r="J71" s="87"/>
      <c r="K71" s="91"/>
      <c r="L71" s="87"/>
      <c r="M71" s="87"/>
      <c r="N71" s="111"/>
      <c r="O71" s="825"/>
      <c r="P71" s="821"/>
      <c r="Q71" s="805"/>
      <c r="R71" s="328"/>
    </row>
    <row r="72" spans="1:18" ht="14.45" customHeight="1">
      <c r="A72" s="421">
        <v>26</v>
      </c>
      <c r="B72" s="89"/>
      <c r="C72" s="78"/>
      <c r="D72" s="89"/>
      <c r="E72" s="78"/>
      <c r="F72" s="79"/>
      <c r="G72" s="87"/>
      <c r="H72" s="91"/>
      <c r="I72" s="91"/>
      <c r="J72" s="87"/>
      <c r="K72" s="91"/>
      <c r="L72" s="87"/>
      <c r="M72" s="87"/>
      <c r="N72" s="111"/>
      <c r="O72" s="825"/>
      <c r="P72" s="821"/>
      <c r="Q72" s="805"/>
      <c r="R72" s="328"/>
    </row>
    <row r="73" spans="1:18" ht="14.45" customHeight="1">
      <c r="A73" s="421">
        <v>27</v>
      </c>
      <c r="B73" s="89"/>
      <c r="C73" s="78"/>
      <c r="D73" s="89"/>
      <c r="E73" s="78"/>
      <c r="F73" s="79"/>
      <c r="G73" s="87"/>
      <c r="H73" s="91"/>
      <c r="I73" s="91"/>
      <c r="J73" s="87"/>
      <c r="K73" s="91"/>
      <c r="L73" s="87"/>
      <c r="M73" s="87"/>
      <c r="N73" s="111"/>
      <c r="O73" s="825"/>
      <c r="P73" s="821"/>
      <c r="Q73" s="805"/>
      <c r="R73" s="328"/>
    </row>
    <row r="74" spans="1:18" ht="14.45" customHeight="1">
      <c r="A74" s="421">
        <v>28</v>
      </c>
      <c r="B74" s="89"/>
      <c r="C74" s="78"/>
      <c r="D74" s="89"/>
      <c r="E74" s="78"/>
      <c r="F74" s="79"/>
      <c r="G74" s="91"/>
      <c r="H74" s="91"/>
      <c r="I74" s="91"/>
      <c r="J74" s="91"/>
      <c r="K74" s="91"/>
      <c r="L74" s="91"/>
      <c r="M74" s="91"/>
      <c r="N74" s="111"/>
      <c r="O74" s="825"/>
      <c r="P74" s="821"/>
      <c r="Q74" s="805"/>
      <c r="R74" s="328"/>
    </row>
    <row r="75" spans="1:18" ht="14.45" customHeight="1">
      <c r="A75" s="421">
        <v>29</v>
      </c>
      <c r="B75" s="89"/>
      <c r="C75" s="78"/>
      <c r="D75" s="89"/>
      <c r="E75" s="78"/>
      <c r="F75" s="79"/>
      <c r="G75" s="91"/>
      <c r="H75" s="91"/>
      <c r="I75" s="91"/>
      <c r="J75" s="91"/>
      <c r="K75" s="91"/>
      <c r="L75" s="91"/>
      <c r="M75" s="91"/>
      <c r="N75" s="111"/>
      <c r="O75" s="825"/>
      <c r="P75" s="821"/>
      <c r="Q75" s="805"/>
      <c r="R75" s="328"/>
    </row>
    <row r="76" spans="1:18" ht="14.45" customHeight="1">
      <c r="A76" s="421">
        <v>30</v>
      </c>
      <c r="B76" s="94"/>
      <c r="C76" s="78"/>
      <c r="D76" s="89"/>
      <c r="E76" s="78"/>
      <c r="F76" s="79"/>
      <c r="G76" s="95"/>
      <c r="H76" s="95"/>
      <c r="I76" s="95"/>
      <c r="J76" s="95"/>
      <c r="K76" s="95"/>
      <c r="L76" s="95"/>
      <c r="M76" s="95"/>
      <c r="N76" s="112"/>
      <c r="O76" s="825"/>
      <c r="P76" s="821"/>
      <c r="Q76" s="805"/>
      <c r="R76" s="328"/>
    </row>
    <row r="77" spans="1:18" ht="20.45" customHeight="1">
      <c r="A77" s="850" t="s">
        <v>162</v>
      </c>
      <c r="B77" s="851"/>
      <c r="C77" s="851"/>
      <c r="D77" s="851"/>
      <c r="E77" s="851"/>
      <c r="F77" s="851"/>
      <c r="G77" s="422" t="str">
        <f>IF(SUM(G47:G76)=0,"",SUM(G47:G76))</f>
        <v/>
      </c>
      <c r="H77" s="422">
        <f t="shared" ref="H77:N77" si="1">IF(SUM(H47:H76)=0,"",SUM(H47:H76))</f>
        <v>15</v>
      </c>
      <c r="I77" s="422">
        <f t="shared" si="1"/>
        <v>22</v>
      </c>
      <c r="J77" s="422">
        <f t="shared" si="1"/>
        <v>82</v>
      </c>
      <c r="K77" s="422" t="str">
        <f t="shared" si="1"/>
        <v/>
      </c>
      <c r="L77" s="422">
        <f t="shared" si="1"/>
        <v>2</v>
      </c>
      <c r="M77" s="422">
        <f t="shared" si="1"/>
        <v>5</v>
      </c>
      <c r="N77" s="423">
        <f t="shared" si="1"/>
        <v>40</v>
      </c>
      <c r="O77" s="826"/>
      <c r="P77" s="823"/>
      <c r="Q77" s="806"/>
      <c r="R77" s="328"/>
    </row>
    <row r="78" spans="1:18">
      <c r="A78"/>
      <c r="B78"/>
      <c r="C78"/>
      <c r="D78"/>
      <c r="E78"/>
      <c r="F78"/>
      <c r="G78"/>
      <c r="H78"/>
      <c r="I78"/>
      <c r="J78"/>
      <c r="K78"/>
      <c r="L78"/>
      <c r="M78"/>
      <c r="N78"/>
    </row>
    <row r="79" spans="1:18" ht="15.75" thickBot="1">
      <c r="A79" s="101"/>
      <c r="B79" s="101"/>
      <c r="C79" s="101"/>
      <c r="D79" s="101"/>
      <c r="E79" s="101"/>
      <c r="F79" s="101"/>
      <c r="G79" s="101"/>
      <c r="H79" s="101"/>
      <c r="I79" s="101"/>
      <c r="J79" s="101"/>
      <c r="K79" s="101"/>
      <c r="L79" s="101"/>
      <c r="M79" s="101"/>
      <c r="N79" s="101"/>
    </row>
    <row r="80" spans="1:18">
      <c r="A80" s="849" t="s">
        <v>194</v>
      </c>
      <c r="B80" s="849"/>
      <c r="C80" s="849"/>
      <c r="D80" s="849"/>
      <c r="E80" s="849"/>
      <c r="F80" s="849"/>
      <c r="G80" s="849"/>
      <c r="H80" s="849"/>
      <c r="I80" s="849"/>
      <c r="J80" s="849"/>
      <c r="K80" s="849"/>
      <c r="L80" s="849"/>
      <c r="M80" s="849"/>
      <c r="N80" s="849"/>
      <c r="O80" s="815"/>
      <c r="P80" s="816"/>
      <c r="Q80" s="817"/>
    </row>
    <row r="81" spans="1:17" ht="4.1500000000000004" customHeight="1">
      <c r="A81"/>
      <c r="B81"/>
      <c r="C81"/>
      <c r="D81"/>
      <c r="E81"/>
      <c r="F81"/>
      <c r="G81"/>
      <c r="H81"/>
      <c r="I81"/>
      <c r="J81"/>
      <c r="K81"/>
      <c r="L81"/>
      <c r="M81"/>
      <c r="N81"/>
      <c r="O81" s="827"/>
      <c r="P81" s="828"/>
      <c r="Q81" s="804"/>
    </row>
    <row r="82" spans="1:17" ht="14.45" customHeight="1" thickBot="1">
      <c r="A82" s="798"/>
      <c r="B82" s="798"/>
      <c r="C82" s="798"/>
      <c r="D82" s="798"/>
      <c r="E82" s="798"/>
      <c r="F82" s="798"/>
      <c r="G82" s="790" t="s">
        <v>175</v>
      </c>
      <c r="H82" s="790"/>
      <c r="I82" s="790"/>
      <c r="J82" s="790"/>
      <c r="K82" s="790" t="s">
        <v>176</v>
      </c>
      <c r="L82" s="790"/>
      <c r="M82" s="790"/>
      <c r="N82" s="790"/>
      <c r="O82" s="829"/>
      <c r="P82" s="830"/>
      <c r="Q82" s="805"/>
    </row>
    <row r="83" spans="1:17" ht="78.75" customHeight="1">
      <c r="A83" s="432" t="s">
        <v>177</v>
      </c>
      <c r="B83" s="426" t="s">
        <v>195</v>
      </c>
      <c r="C83" s="426" t="s">
        <v>178</v>
      </c>
      <c r="D83" s="426" t="s">
        <v>179</v>
      </c>
      <c r="E83" s="426" t="s">
        <v>180</v>
      </c>
      <c r="F83" s="426" t="s">
        <v>181</v>
      </c>
      <c r="G83" s="426" t="s">
        <v>182</v>
      </c>
      <c r="H83" s="426" t="s">
        <v>15</v>
      </c>
      <c r="I83" s="426" t="s">
        <v>16</v>
      </c>
      <c r="J83" s="426" t="s">
        <v>17</v>
      </c>
      <c r="K83" s="104" t="s">
        <v>183</v>
      </c>
      <c r="L83" s="104" t="s">
        <v>184</v>
      </c>
      <c r="M83" s="105" t="s">
        <v>185</v>
      </c>
      <c r="N83" s="106" t="s">
        <v>186</v>
      </c>
      <c r="O83" s="829"/>
      <c r="P83" s="830"/>
      <c r="Q83" s="805"/>
    </row>
    <row r="84" spans="1:17">
      <c r="A84" s="113">
        <v>1</v>
      </c>
      <c r="B84" s="107" t="s">
        <v>703</v>
      </c>
      <c r="C84" s="78">
        <v>6</v>
      </c>
      <c r="D84" s="89" t="s">
        <v>295</v>
      </c>
      <c r="E84" s="78" t="s">
        <v>261</v>
      </c>
      <c r="F84" s="79" t="s">
        <v>258</v>
      </c>
      <c r="G84" s="108">
        <v>6</v>
      </c>
      <c r="H84" s="108">
        <v>14</v>
      </c>
      <c r="I84" s="108">
        <v>144</v>
      </c>
      <c r="J84" s="108">
        <v>78</v>
      </c>
      <c r="K84" s="108">
        <v>6</v>
      </c>
      <c r="L84" s="108">
        <v>3</v>
      </c>
      <c r="M84" s="108">
        <v>53</v>
      </c>
      <c r="N84" s="109">
        <v>14</v>
      </c>
      <c r="O84" s="829"/>
      <c r="P84" s="830"/>
      <c r="Q84" s="805"/>
    </row>
    <row r="85" spans="1:17">
      <c r="A85" s="113">
        <v>2</v>
      </c>
      <c r="B85" s="89" t="s">
        <v>704</v>
      </c>
      <c r="C85" s="78">
        <v>6</v>
      </c>
      <c r="D85" s="89" t="s">
        <v>313</v>
      </c>
      <c r="E85" s="78" t="s">
        <v>257</v>
      </c>
      <c r="F85" s="79" t="s">
        <v>262</v>
      </c>
      <c r="G85" s="83">
        <v>0</v>
      </c>
      <c r="H85" s="87">
        <v>0</v>
      </c>
      <c r="I85" s="83">
        <v>5</v>
      </c>
      <c r="J85" s="83">
        <v>6</v>
      </c>
      <c r="K85" s="87">
        <v>0</v>
      </c>
      <c r="L85" s="87">
        <v>0</v>
      </c>
      <c r="M85" s="83">
        <v>2</v>
      </c>
      <c r="N85" s="110">
        <v>3</v>
      </c>
      <c r="O85" s="829"/>
      <c r="P85" s="830"/>
      <c r="Q85" s="805"/>
    </row>
    <row r="86" spans="1:17">
      <c r="A86" s="113">
        <v>3</v>
      </c>
      <c r="B86" s="89"/>
      <c r="C86" s="78"/>
      <c r="D86" s="89"/>
      <c r="E86" s="78"/>
      <c r="F86" s="79"/>
      <c r="G86" s="87"/>
      <c r="H86" s="87"/>
      <c r="I86" s="83"/>
      <c r="J86" s="87"/>
      <c r="K86" s="87"/>
      <c r="L86" s="83"/>
      <c r="M86" s="83"/>
      <c r="N86" s="110"/>
      <c r="O86" s="829"/>
      <c r="P86" s="830"/>
      <c r="Q86" s="805"/>
    </row>
    <row r="87" spans="1:17">
      <c r="A87" s="113">
        <v>4</v>
      </c>
      <c r="B87" s="89"/>
      <c r="C87" s="78"/>
      <c r="D87" s="89"/>
      <c r="E87" s="78"/>
      <c r="F87" s="79"/>
      <c r="G87" s="87"/>
      <c r="H87" s="91"/>
      <c r="I87" s="91"/>
      <c r="J87" s="87"/>
      <c r="K87" s="91"/>
      <c r="L87" s="87"/>
      <c r="M87" s="83"/>
      <c r="N87" s="110"/>
      <c r="O87" s="829"/>
      <c r="P87" s="830"/>
      <c r="Q87" s="805"/>
    </row>
    <row r="88" spans="1:17">
      <c r="A88" s="113">
        <v>5</v>
      </c>
      <c r="B88" s="89"/>
      <c r="C88" s="78"/>
      <c r="D88" s="89"/>
      <c r="E88" s="78"/>
      <c r="F88" s="79"/>
      <c r="G88" s="87"/>
      <c r="H88" s="91"/>
      <c r="I88" s="91"/>
      <c r="J88" s="87"/>
      <c r="K88" s="91"/>
      <c r="L88" s="87"/>
      <c r="M88" s="87"/>
      <c r="N88" s="111"/>
      <c r="O88" s="829"/>
      <c r="P88" s="830"/>
      <c r="Q88" s="805"/>
    </row>
    <row r="89" spans="1:17">
      <c r="A89" s="113">
        <v>6</v>
      </c>
      <c r="B89" s="89"/>
      <c r="C89" s="78"/>
      <c r="D89" s="89"/>
      <c r="E89" s="78"/>
      <c r="F89" s="79"/>
      <c r="G89" s="87"/>
      <c r="H89" s="91"/>
      <c r="I89" s="91"/>
      <c r="J89" s="87"/>
      <c r="K89" s="91"/>
      <c r="L89" s="87"/>
      <c r="M89" s="87"/>
      <c r="N89" s="111"/>
      <c r="O89" s="829"/>
      <c r="P89" s="830"/>
      <c r="Q89" s="805"/>
    </row>
    <row r="90" spans="1:17">
      <c r="A90" s="113">
        <v>7</v>
      </c>
      <c r="B90" s="89"/>
      <c r="C90" s="78"/>
      <c r="D90" s="89"/>
      <c r="E90" s="78"/>
      <c r="F90" s="79"/>
      <c r="G90" s="87"/>
      <c r="H90" s="91"/>
      <c r="I90" s="91"/>
      <c r="J90" s="87"/>
      <c r="K90" s="91"/>
      <c r="L90" s="87"/>
      <c r="M90" s="87"/>
      <c r="N90" s="111"/>
      <c r="O90" s="829"/>
      <c r="P90" s="830"/>
      <c r="Q90" s="805"/>
    </row>
    <row r="91" spans="1:17">
      <c r="A91" s="113">
        <v>8</v>
      </c>
      <c r="B91" s="89"/>
      <c r="C91" s="78"/>
      <c r="D91" s="89"/>
      <c r="E91" s="78"/>
      <c r="F91" s="79"/>
      <c r="G91" s="91"/>
      <c r="H91" s="91"/>
      <c r="I91" s="91"/>
      <c r="J91" s="91"/>
      <c r="K91" s="91"/>
      <c r="L91" s="91"/>
      <c r="M91" s="91"/>
      <c r="N91" s="111"/>
      <c r="O91" s="829"/>
      <c r="P91" s="830"/>
      <c r="Q91" s="805"/>
    </row>
    <row r="92" spans="1:17">
      <c r="A92" s="113">
        <v>9</v>
      </c>
      <c r="B92" s="89"/>
      <c r="C92" s="78"/>
      <c r="D92" s="89"/>
      <c r="E92" s="78"/>
      <c r="F92" s="79"/>
      <c r="G92" s="91"/>
      <c r="H92" s="91"/>
      <c r="I92" s="91"/>
      <c r="J92" s="91"/>
      <c r="K92" s="91"/>
      <c r="L92" s="91"/>
      <c r="M92" s="91"/>
      <c r="N92" s="111"/>
      <c r="O92" s="829"/>
      <c r="P92" s="830"/>
      <c r="Q92" s="805"/>
    </row>
    <row r="93" spans="1:17">
      <c r="A93" s="113">
        <v>10</v>
      </c>
      <c r="B93" s="89"/>
      <c r="C93" s="78"/>
      <c r="D93" s="89"/>
      <c r="E93" s="78"/>
      <c r="F93" s="79"/>
      <c r="G93" s="87"/>
      <c r="H93" s="87"/>
      <c r="I93" s="87"/>
      <c r="J93" s="87"/>
      <c r="K93" s="87"/>
      <c r="L93" s="87"/>
      <c r="M93" s="87"/>
      <c r="N93" s="110"/>
      <c r="O93" s="829"/>
      <c r="P93" s="830"/>
      <c r="Q93" s="805"/>
    </row>
    <row r="94" spans="1:17">
      <c r="A94" s="113">
        <v>11</v>
      </c>
      <c r="B94" s="89"/>
      <c r="C94" s="78"/>
      <c r="D94" s="89"/>
      <c r="E94" s="78"/>
      <c r="F94" s="79"/>
      <c r="G94" s="87"/>
      <c r="H94" s="87"/>
      <c r="I94" s="87"/>
      <c r="J94" s="87"/>
      <c r="K94" s="87"/>
      <c r="L94" s="87"/>
      <c r="M94" s="87"/>
      <c r="N94" s="110"/>
      <c r="O94" s="829"/>
      <c r="P94" s="830"/>
      <c r="Q94" s="805"/>
    </row>
    <row r="95" spans="1:17">
      <c r="A95" s="113">
        <v>12</v>
      </c>
      <c r="B95" s="89"/>
      <c r="C95" s="78"/>
      <c r="D95" s="89"/>
      <c r="E95" s="78"/>
      <c r="F95" s="79"/>
      <c r="G95" s="83"/>
      <c r="H95" s="87"/>
      <c r="I95" s="83"/>
      <c r="J95" s="83"/>
      <c r="K95" s="87"/>
      <c r="L95" s="87"/>
      <c r="M95" s="83"/>
      <c r="N95" s="110"/>
      <c r="O95" s="829"/>
      <c r="P95" s="830"/>
      <c r="Q95" s="805"/>
    </row>
    <row r="96" spans="1:17">
      <c r="A96" s="113">
        <v>13</v>
      </c>
      <c r="B96" s="89"/>
      <c r="C96" s="78"/>
      <c r="D96" s="89"/>
      <c r="E96" s="78"/>
      <c r="F96" s="79"/>
      <c r="G96" s="87"/>
      <c r="H96" s="87"/>
      <c r="I96" s="83"/>
      <c r="J96" s="87"/>
      <c r="K96" s="87"/>
      <c r="L96" s="83"/>
      <c r="M96" s="87"/>
      <c r="N96" s="110"/>
      <c r="O96" s="829"/>
      <c r="P96" s="830"/>
      <c r="Q96" s="805"/>
    </row>
    <row r="97" spans="1:17">
      <c r="A97" s="113">
        <v>14</v>
      </c>
      <c r="B97" s="89"/>
      <c r="C97" s="78"/>
      <c r="D97" s="89"/>
      <c r="E97" s="78"/>
      <c r="F97" s="79"/>
      <c r="G97" s="87"/>
      <c r="H97" s="91"/>
      <c r="I97" s="91"/>
      <c r="J97" s="87"/>
      <c r="K97" s="91"/>
      <c r="L97" s="87"/>
      <c r="M97" s="87"/>
      <c r="N97" s="111"/>
      <c r="O97" s="829"/>
      <c r="P97" s="830"/>
      <c r="Q97" s="805"/>
    </row>
    <row r="98" spans="1:17">
      <c r="A98" s="113">
        <v>15</v>
      </c>
      <c r="B98" s="89"/>
      <c r="C98" s="78"/>
      <c r="D98" s="89"/>
      <c r="E98" s="78"/>
      <c r="F98" s="79"/>
      <c r="G98" s="87"/>
      <c r="H98" s="91"/>
      <c r="I98" s="91"/>
      <c r="J98" s="87"/>
      <c r="K98" s="91"/>
      <c r="L98" s="87"/>
      <c r="M98" s="87"/>
      <c r="N98" s="111"/>
      <c r="O98" s="829"/>
      <c r="P98" s="830"/>
      <c r="Q98" s="805"/>
    </row>
    <row r="99" spans="1:17">
      <c r="A99" s="113">
        <v>16</v>
      </c>
      <c r="B99" s="89"/>
      <c r="C99" s="78"/>
      <c r="D99" s="89"/>
      <c r="E99" s="78"/>
      <c r="F99" s="79"/>
      <c r="G99" s="87"/>
      <c r="H99" s="91"/>
      <c r="I99" s="91"/>
      <c r="J99" s="87"/>
      <c r="K99" s="91"/>
      <c r="L99" s="87"/>
      <c r="M99" s="87"/>
      <c r="N99" s="111"/>
      <c r="O99" s="829"/>
      <c r="P99" s="830"/>
      <c r="Q99" s="805"/>
    </row>
    <row r="100" spans="1:17">
      <c r="A100" s="113">
        <v>17</v>
      </c>
      <c r="B100" s="89"/>
      <c r="C100" s="78"/>
      <c r="D100" s="89"/>
      <c r="E100" s="78"/>
      <c r="F100" s="79"/>
      <c r="G100" s="87"/>
      <c r="H100" s="91"/>
      <c r="I100" s="91"/>
      <c r="J100" s="87"/>
      <c r="K100" s="91"/>
      <c r="L100" s="87"/>
      <c r="M100" s="87"/>
      <c r="N100" s="111"/>
      <c r="O100" s="829"/>
      <c r="P100" s="830"/>
      <c r="Q100" s="805"/>
    </row>
    <row r="101" spans="1:17">
      <c r="A101" s="113">
        <v>18</v>
      </c>
      <c r="B101" s="89"/>
      <c r="C101" s="78"/>
      <c r="D101" s="89"/>
      <c r="E101" s="78"/>
      <c r="F101" s="79"/>
      <c r="G101" s="91"/>
      <c r="H101" s="91"/>
      <c r="I101" s="91"/>
      <c r="J101" s="91"/>
      <c r="K101" s="91"/>
      <c r="L101" s="91"/>
      <c r="M101" s="91"/>
      <c r="N101" s="111"/>
      <c r="O101" s="829"/>
      <c r="P101" s="830"/>
      <c r="Q101" s="805"/>
    </row>
    <row r="102" spans="1:17">
      <c r="A102" s="113">
        <v>19</v>
      </c>
      <c r="B102" s="89"/>
      <c r="C102" s="78"/>
      <c r="D102" s="89"/>
      <c r="E102" s="78"/>
      <c r="F102" s="79"/>
      <c r="G102" s="91"/>
      <c r="H102" s="91"/>
      <c r="I102" s="91"/>
      <c r="J102" s="91"/>
      <c r="K102" s="91"/>
      <c r="L102" s="91"/>
      <c r="M102" s="91"/>
      <c r="N102" s="111"/>
      <c r="O102" s="829"/>
      <c r="P102" s="830"/>
      <c r="Q102" s="805"/>
    </row>
    <row r="103" spans="1:17">
      <c r="A103" s="113">
        <v>20</v>
      </c>
      <c r="B103" s="89"/>
      <c r="C103" s="78"/>
      <c r="D103" s="89"/>
      <c r="E103" s="78"/>
      <c r="F103" s="79"/>
      <c r="G103" s="87"/>
      <c r="H103" s="87"/>
      <c r="I103" s="87"/>
      <c r="J103" s="87"/>
      <c r="K103" s="87"/>
      <c r="L103" s="87"/>
      <c r="M103" s="87"/>
      <c r="N103" s="110"/>
      <c r="O103" s="829"/>
      <c r="P103" s="830"/>
      <c r="Q103" s="805"/>
    </row>
    <row r="104" spans="1:17">
      <c r="A104" s="113">
        <v>21</v>
      </c>
      <c r="B104" s="89"/>
      <c r="C104" s="78"/>
      <c r="D104" s="89"/>
      <c r="E104" s="78"/>
      <c r="F104" s="79"/>
      <c r="G104" s="87"/>
      <c r="H104" s="87"/>
      <c r="I104" s="87"/>
      <c r="J104" s="87"/>
      <c r="K104" s="87"/>
      <c r="L104" s="87"/>
      <c r="M104" s="87"/>
      <c r="N104" s="110"/>
      <c r="O104" s="829"/>
      <c r="P104" s="830"/>
      <c r="Q104" s="805"/>
    </row>
    <row r="105" spans="1:17">
      <c r="A105" s="113">
        <v>22</v>
      </c>
      <c r="B105" s="89"/>
      <c r="C105" s="78"/>
      <c r="D105" s="89"/>
      <c r="E105" s="78"/>
      <c r="F105" s="79"/>
      <c r="G105" s="83"/>
      <c r="H105" s="87"/>
      <c r="I105" s="83"/>
      <c r="J105" s="83"/>
      <c r="K105" s="87"/>
      <c r="L105" s="87"/>
      <c r="M105" s="83"/>
      <c r="N105" s="110"/>
      <c r="O105" s="829"/>
      <c r="P105" s="830"/>
      <c r="Q105" s="805"/>
    </row>
    <row r="106" spans="1:17">
      <c r="A106" s="113">
        <v>23</v>
      </c>
      <c r="B106" s="89"/>
      <c r="C106" s="78"/>
      <c r="D106" s="89"/>
      <c r="E106" s="78"/>
      <c r="F106" s="79"/>
      <c r="G106" s="87"/>
      <c r="H106" s="87"/>
      <c r="I106" s="83"/>
      <c r="J106" s="87"/>
      <c r="K106" s="87"/>
      <c r="L106" s="83"/>
      <c r="M106" s="87"/>
      <c r="N106" s="110"/>
      <c r="O106" s="829"/>
      <c r="P106" s="830"/>
      <c r="Q106" s="805"/>
    </row>
    <row r="107" spans="1:17">
      <c r="A107" s="113">
        <v>24</v>
      </c>
      <c r="B107" s="89"/>
      <c r="C107" s="78"/>
      <c r="D107" s="89"/>
      <c r="E107" s="78"/>
      <c r="F107" s="79"/>
      <c r="G107" s="87"/>
      <c r="H107" s="91"/>
      <c r="I107" s="91"/>
      <c r="J107" s="87"/>
      <c r="K107" s="91"/>
      <c r="L107" s="87"/>
      <c r="M107" s="87"/>
      <c r="N107" s="111"/>
      <c r="O107" s="829"/>
      <c r="P107" s="830"/>
      <c r="Q107" s="805"/>
    </row>
    <row r="108" spans="1:17">
      <c r="A108" s="113">
        <v>25</v>
      </c>
      <c r="B108" s="89"/>
      <c r="C108" s="78"/>
      <c r="D108" s="89"/>
      <c r="E108" s="78"/>
      <c r="F108" s="79"/>
      <c r="G108" s="87"/>
      <c r="H108" s="91"/>
      <c r="I108" s="91"/>
      <c r="J108" s="87"/>
      <c r="K108" s="91"/>
      <c r="L108" s="87"/>
      <c r="M108" s="87"/>
      <c r="N108" s="111"/>
      <c r="O108" s="829"/>
      <c r="P108" s="830"/>
      <c r="Q108" s="805"/>
    </row>
    <row r="109" spans="1:17">
      <c r="A109" s="113">
        <v>26</v>
      </c>
      <c r="B109" s="89"/>
      <c r="C109" s="78"/>
      <c r="D109" s="89"/>
      <c r="E109" s="78"/>
      <c r="F109" s="79"/>
      <c r="G109" s="87"/>
      <c r="H109" s="91"/>
      <c r="I109" s="91"/>
      <c r="J109" s="87"/>
      <c r="K109" s="91"/>
      <c r="L109" s="87"/>
      <c r="M109" s="87"/>
      <c r="N109" s="111"/>
      <c r="O109" s="829"/>
      <c r="P109" s="830"/>
      <c r="Q109" s="805"/>
    </row>
    <row r="110" spans="1:17">
      <c r="A110" s="113">
        <v>27</v>
      </c>
      <c r="B110" s="89"/>
      <c r="C110" s="78"/>
      <c r="D110" s="89"/>
      <c r="E110" s="78"/>
      <c r="F110" s="79"/>
      <c r="G110" s="87"/>
      <c r="H110" s="91"/>
      <c r="I110" s="91"/>
      <c r="J110" s="87"/>
      <c r="K110" s="91"/>
      <c r="L110" s="87"/>
      <c r="M110" s="87"/>
      <c r="N110" s="111"/>
      <c r="O110" s="829"/>
      <c r="P110" s="830"/>
      <c r="Q110" s="805"/>
    </row>
    <row r="111" spans="1:17">
      <c r="A111" s="113">
        <v>28</v>
      </c>
      <c r="B111" s="89"/>
      <c r="C111" s="78"/>
      <c r="D111" s="89"/>
      <c r="E111" s="78"/>
      <c r="F111" s="79"/>
      <c r="G111" s="91"/>
      <c r="H111" s="91"/>
      <c r="I111" s="91"/>
      <c r="J111" s="91"/>
      <c r="K111" s="91"/>
      <c r="L111" s="91"/>
      <c r="M111" s="91"/>
      <c r="N111" s="111"/>
      <c r="O111" s="829"/>
      <c r="P111" s="830"/>
      <c r="Q111" s="805"/>
    </row>
    <row r="112" spans="1:17">
      <c r="A112" s="113">
        <v>29</v>
      </c>
      <c r="B112" s="89"/>
      <c r="C112" s="78"/>
      <c r="D112" s="89"/>
      <c r="E112" s="78"/>
      <c r="F112" s="79"/>
      <c r="G112" s="91"/>
      <c r="H112" s="91"/>
      <c r="I112" s="91"/>
      <c r="J112" s="91"/>
      <c r="K112" s="91"/>
      <c r="L112" s="91"/>
      <c r="M112" s="91"/>
      <c r="N112" s="111"/>
      <c r="O112" s="829"/>
      <c r="P112" s="830"/>
      <c r="Q112" s="805"/>
    </row>
    <row r="113" spans="1:17">
      <c r="A113" s="113">
        <v>30</v>
      </c>
      <c r="B113" s="94"/>
      <c r="C113" s="78"/>
      <c r="D113" s="89"/>
      <c r="E113" s="78"/>
      <c r="F113" s="79"/>
      <c r="G113" s="95"/>
      <c r="H113" s="95"/>
      <c r="I113" s="95"/>
      <c r="J113" s="95"/>
      <c r="K113" s="95"/>
      <c r="L113" s="95"/>
      <c r="M113" s="95"/>
      <c r="N113" s="112"/>
      <c r="O113" s="829"/>
      <c r="P113" s="830"/>
      <c r="Q113" s="805"/>
    </row>
    <row r="114" spans="1:17">
      <c r="A114" s="847" t="s">
        <v>162</v>
      </c>
      <c r="B114" s="848"/>
      <c r="C114" s="848"/>
      <c r="D114" s="848"/>
      <c r="E114" s="848"/>
      <c r="F114" s="848"/>
      <c r="G114" s="98">
        <f t="shared" ref="G114:N114" si="2">IF(SUM(G84:G113)=0,"",SUM(G84:G113))</f>
        <v>6</v>
      </c>
      <c r="H114" s="98">
        <f t="shared" si="2"/>
        <v>14</v>
      </c>
      <c r="I114" s="98">
        <f t="shared" si="2"/>
        <v>149</v>
      </c>
      <c r="J114" s="98">
        <f t="shared" si="2"/>
        <v>84</v>
      </c>
      <c r="K114" s="98">
        <f t="shared" si="2"/>
        <v>6</v>
      </c>
      <c r="L114" s="98">
        <f t="shared" si="2"/>
        <v>3</v>
      </c>
      <c r="M114" s="98">
        <f t="shared" si="2"/>
        <v>55</v>
      </c>
      <c r="N114" s="99">
        <f t="shared" si="2"/>
        <v>17</v>
      </c>
      <c r="O114" s="831"/>
      <c r="P114" s="832"/>
      <c r="Q114" s="806"/>
    </row>
    <row r="115" spans="1:17">
      <c r="A115"/>
      <c r="B115"/>
      <c r="C115"/>
      <c r="D115"/>
      <c r="E115"/>
      <c r="F115"/>
      <c r="G115"/>
      <c r="H115"/>
      <c r="I115"/>
      <c r="J115"/>
      <c r="K115"/>
      <c r="L115"/>
      <c r="M115"/>
      <c r="N115"/>
    </row>
    <row r="116" spans="1:17">
      <c r="A116" s="796" t="s">
        <v>642</v>
      </c>
      <c r="B116" s="797"/>
      <c r="C116" s="797"/>
      <c r="D116" s="797"/>
      <c r="E116" s="797"/>
      <c r="F116" s="797"/>
      <c r="G116" s="797"/>
      <c r="H116" s="797"/>
      <c r="I116" s="797"/>
      <c r="J116" s="797"/>
      <c r="K116" s="797"/>
      <c r="L116" s="797"/>
      <c r="M116" s="797"/>
      <c r="N116" s="797"/>
      <c r="O116" s="328"/>
      <c r="P116" s="328"/>
      <c r="Q116" s="328"/>
    </row>
    <row r="117" spans="1:17" ht="3.6" customHeight="1">
      <c r="A117" s="114"/>
      <c r="B117" s="114"/>
      <c r="C117" s="114"/>
      <c r="D117" s="114"/>
      <c r="E117" s="114"/>
      <c r="F117" s="114"/>
      <c r="G117" s="114"/>
      <c r="H117" s="114"/>
      <c r="I117" s="114"/>
      <c r="J117" s="114"/>
      <c r="K117" s="114"/>
      <c r="L117" s="114"/>
      <c r="M117" s="114"/>
      <c r="N117" s="114"/>
      <c r="O117" s="328"/>
      <c r="P117" s="328"/>
      <c r="Q117" s="328"/>
    </row>
    <row r="118" spans="1:17" s="103" customFormat="1" ht="18.600000000000001" customHeight="1">
      <c r="A118" s="852" t="s">
        <v>26</v>
      </c>
      <c r="B118" s="853"/>
      <c r="C118" s="853"/>
      <c r="D118" s="854"/>
      <c r="E118" s="855" t="s">
        <v>196</v>
      </c>
      <c r="F118" s="856"/>
      <c r="G118" s="856"/>
      <c r="H118" s="856"/>
      <c r="I118" s="856"/>
      <c r="J118" s="856"/>
      <c r="K118" s="856"/>
      <c r="L118" s="856"/>
      <c r="M118" s="856"/>
      <c r="N118" s="856"/>
      <c r="O118" s="833"/>
      <c r="P118" s="834"/>
      <c r="Q118" s="835"/>
    </row>
    <row r="119" spans="1:17">
      <c r="A119" s="836" t="s">
        <v>705</v>
      </c>
      <c r="B119" s="691"/>
      <c r="C119" s="691"/>
      <c r="D119" s="837"/>
      <c r="E119" s="836" t="s">
        <v>706</v>
      </c>
      <c r="F119" s="842"/>
      <c r="G119" s="842"/>
      <c r="H119" s="842"/>
      <c r="I119" s="842"/>
      <c r="J119" s="842"/>
      <c r="K119" s="842"/>
      <c r="L119" s="842"/>
      <c r="M119" s="842"/>
      <c r="N119" s="842"/>
      <c r="O119" s="807"/>
      <c r="P119" s="808"/>
      <c r="Q119" s="804"/>
    </row>
    <row r="120" spans="1:17">
      <c r="A120" s="838"/>
      <c r="B120" s="693"/>
      <c r="C120" s="693"/>
      <c r="D120" s="839"/>
      <c r="E120" s="843"/>
      <c r="F120" s="844"/>
      <c r="G120" s="844"/>
      <c r="H120" s="844"/>
      <c r="I120" s="844"/>
      <c r="J120" s="844"/>
      <c r="K120" s="844"/>
      <c r="L120" s="844"/>
      <c r="M120" s="844"/>
      <c r="N120" s="844"/>
      <c r="O120" s="809"/>
      <c r="P120" s="810"/>
      <c r="Q120" s="805"/>
    </row>
    <row r="121" spans="1:17">
      <c r="A121" s="838"/>
      <c r="B121" s="693"/>
      <c r="C121" s="693"/>
      <c r="D121" s="839"/>
      <c r="E121" s="843"/>
      <c r="F121" s="844"/>
      <c r="G121" s="844"/>
      <c r="H121" s="844"/>
      <c r="I121" s="844"/>
      <c r="J121" s="844"/>
      <c r="K121" s="844"/>
      <c r="L121" s="844"/>
      <c r="M121" s="844"/>
      <c r="N121" s="844"/>
      <c r="O121" s="809"/>
      <c r="P121" s="810"/>
      <c r="Q121" s="805"/>
    </row>
    <row r="122" spans="1:17">
      <c r="A122" s="838"/>
      <c r="B122" s="693"/>
      <c r="C122" s="693"/>
      <c r="D122" s="839"/>
      <c r="E122" s="843"/>
      <c r="F122" s="844"/>
      <c r="G122" s="844"/>
      <c r="H122" s="844"/>
      <c r="I122" s="844"/>
      <c r="J122" s="844"/>
      <c r="K122" s="844"/>
      <c r="L122" s="844"/>
      <c r="M122" s="844"/>
      <c r="N122" s="844"/>
      <c r="O122" s="809"/>
      <c r="P122" s="810"/>
      <c r="Q122" s="805"/>
    </row>
    <row r="123" spans="1:17">
      <c r="A123" s="838"/>
      <c r="B123" s="693"/>
      <c r="C123" s="693"/>
      <c r="D123" s="839"/>
      <c r="E123" s="843"/>
      <c r="F123" s="844"/>
      <c r="G123" s="844"/>
      <c r="H123" s="844"/>
      <c r="I123" s="844"/>
      <c r="J123" s="844"/>
      <c r="K123" s="844"/>
      <c r="L123" s="844"/>
      <c r="M123" s="844"/>
      <c r="N123" s="844"/>
      <c r="O123" s="811"/>
      <c r="P123" s="812"/>
      <c r="Q123" s="805"/>
    </row>
    <row r="124" spans="1:17" ht="100.5" customHeight="1">
      <c r="A124" s="840"/>
      <c r="B124" s="695"/>
      <c r="C124" s="695"/>
      <c r="D124" s="841"/>
      <c r="E124" s="845"/>
      <c r="F124" s="846"/>
      <c r="G124" s="846"/>
      <c r="H124" s="846"/>
      <c r="I124" s="846"/>
      <c r="J124" s="846"/>
      <c r="K124" s="846"/>
      <c r="L124" s="846"/>
      <c r="M124" s="846"/>
      <c r="N124" s="846"/>
      <c r="O124" s="317">
        <v>4</v>
      </c>
      <c r="P124" s="331" t="str">
        <f>CONCATENATE(IF(O124="","",IF(O124=1,'[2]Base Datos'!$C$249,IF(O124=2,'[2]Base Datos'!$C$250,IF(O124=3,'[2]Base Datos'!$C$251,'[2]Base Datos'!$C$252)))),"")</f>
        <v xml:space="preserve">La información emitida por la Entidad no cumple con el objetivo de la pregunta. </v>
      </c>
      <c r="Q124" s="806"/>
    </row>
  </sheetData>
  <sheetProtection password="ADB8" sheet="1" objects="1" scenarios="1" selectLockedCells="1"/>
  <mergeCells count="40">
    <mergeCell ref="A119:D124"/>
    <mergeCell ref="E119:N124"/>
    <mergeCell ref="A114:F114"/>
    <mergeCell ref="A42:N42"/>
    <mergeCell ref="A44:N44"/>
    <mergeCell ref="A45:F45"/>
    <mergeCell ref="G45:J45"/>
    <mergeCell ref="K45:N45"/>
    <mergeCell ref="A77:F77"/>
    <mergeCell ref="A80:N80"/>
    <mergeCell ref="A82:F82"/>
    <mergeCell ref="G82:J82"/>
    <mergeCell ref="K82:N82"/>
    <mergeCell ref="A118:D118"/>
    <mergeCell ref="E118:N118"/>
    <mergeCell ref="Q119:Q124"/>
    <mergeCell ref="O119:P123"/>
    <mergeCell ref="O3:P4"/>
    <mergeCell ref="Q3:Q4"/>
    <mergeCell ref="O6:Q6"/>
    <mergeCell ref="O7:P39"/>
    <mergeCell ref="Q7:Q39"/>
    <mergeCell ref="O42:Q42"/>
    <mergeCell ref="O43:P77"/>
    <mergeCell ref="Q43:Q77"/>
    <mergeCell ref="O80:Q80"/>
    <mergeCell ref="O81:P114"/>
    <mergeCell ref="Q81:Q114"/>
    <mergeCell ref="O118:Q118"/>
    <mergeCell ref="O1:Q1"/>
    <mergeCell ref="A2:N2"/>
    <mergeCell ref="O2:Q2"/>
    <mergeCell ref="A4:N4"/>
    <mergeCell ref="A6:N6"/>
    <mergeCell ref="G7:J7"/>
    <mergeCell ref="K7:N7"/>
    <mergeCell ref="A39:F39"/>
    <mergeCell ref="A1:N1"/>
    <mergeCell ref="A116:N116"/>
    <mergeCell ref="A7:F7"/>
  </mergeCells>
  <conditionalFormatting sqref="O124">
    <cfRule type="cellIs" dxfId="47" priority="9" operator="equal">
      <formula>4</formula>
    </cfRule>
    <cfRule type="cellIs" dxfId="46" priority="10" operator="equal">
      <formula>3</formula>
    </cfRule>
    <cfRule type="cellIs" dxfId="45" priority="11" operator="equal">
      <formula>2</formula>
    </cfRule>
    <cfRule type="cellIs" dxfId="44" priority="12" operator="equal">
      <formula>1</formula>
    </cfRule>
  </conditionalFormatting>
  <conditionalFormatting sqref="Q7:Q39 Q43:Q77 Q81:Q114 Q119:Q124 B86:N113 B29:N38 B52:N76">
    <cfRule type="cellIs" dxfId="43" priority="8" operator="equal">
      <formula>$R$1</formula>
    </cfRule>
  </conditionalFormatting>
  <conditionalFormatting sqref="C9:N28">
    <cfRule type="cellIs" dxfId="42" priority="7" operator="equal">
      <formula>$R$1</formula>
    </cfRule>
  </conditionalFormatting>
  <conditionalFormatting sqref="B14:B28">
    <cfRule type="cellIs" dxfId="41" priority="6" operator="equal">
      <formula>$O$7</formula>
    </cfRule>
  </conditionalFormatting>
  <conditionalFormatting sqref="C47:N51">
    <cfRule type="cellIs" dxfId="40" priority="5" operator="equal">
      <formula>$R$1</formula>
    </cfRule>
  </conditionalFormatting>
  <conditionalFormatting sqref="B47:B51">
    <cfRule type="cellIs" dxfId="39" priority="4" operator="equal">
      <formula>$O$6</formula>
    </cfRule>
  </conditionalFormatting>
  <conditionalFormatting sqref="C84:N85">
    <cfRule type="cellIs" dxfId="38" priority="3" operator="equal">
      <formula>$R$1</formula>
    </cfRule>
  </conditionalFormatting>
  <conditionalFormatting sqref="B84:B85">
    <cfRule type="cellIs" dxfId="37" priority="2" operator="equal">
      <formula>$O$6</formula>
    </cfRule>
  </conditionalFormatting>
  <conditionalFormatting sqref="A119:N124">
    <cfRule type="cellIs" dxfId="36" priority="1" operator="equal">
      <formula>$R$1</formula>
    </cfRule>
  </conditionalFormatting>
  <dataValidations count="1">
    <dataValidation type="whole" operator="lessThan" allowBlank="1" showInputMessage="1" showErrorMessage="1" sqref="G9:N38 G47:N76 G84:N113">
      <formula1>10000000</formula1>
    </dataValidation>
  </dataValidations>
  <pageMargins left="0.7" right="0.7" top="0.75" bottom="0.75" header="0.3" footer="0.3"/>
  <pageSetup paperSize="9" scale="36" orientation="portrait" horizontalDpi="4294967294" verticalDpi="4294967294" r:id="rId1"/>
  <rowBreaks count="1" manualBreakCount="1">
    <brk id="114" max="16383" man="1"/>
  </rowBreaks>
  <colBreaks count="1" manualBreakCount="1">
    <brk id="14" max="123"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'Base Datos'!$F$2:$F$19</xm:f>
          </x14:formula1>
          <xm:sqref>D9:D38</xm:sqref>
        </x14:dataValidation>
        <x14:dataValidation type="list" allowBlank="1" showInputMessage="1" showErrorMessage="1">
          <x14:formula1>
            <xm:f>'Base Datos'!$S$3:$S$52</xm:f>
          </x14:formula1>
          <xm:sqref>C9:C38 C47:C76 C84:C113</xm:sqref>
        </x14:dataValidation>
        <x14:dataValidation type="list" allowBlank="1" showInputMessage="1" showErrorMessage="1">
          <x14:formula1>
            <xm:f>'Base Datos'!$N$4:$N$5</xm:f>
          </x14:formula1>
          <xm:sqref>E9:E38 E47:E76 E84:E113</xm:sqref>
        </x14:dataValidation>
        <x14:dataValidation type="list" allowBlank="1" showInputMessage="1" showErrorMessage="1">
          <x14:formula1>
            <xm:f>'Base Datos'!$O$4:$O$5</xm:f>
          </x14:formula1>
          <xm:sqref>F9 F47:F76 F84:F113</xm:sqref>
        </x14:dataValidation>
        <x14:dataValidation type="list" allowBlank="1" showInputMessage="1" showErrorMessage="1">
          <x14:formula1>
            <xm:f>'Base Datos'!$F$41:$F$240</xm:f>
          </x14:formula1>
          <xm:sqref>D47:D76</xm:sqref>
        </x14:dataValidation>
        <x14:dataValidation type="list" allowBlank="1" showInputMessage="1" showErrorMessage="1">
          <x14:formula1>
            <xm:f>'Base Datos'!$F$21:$F$39</xm:f>
          </x14:formula1>
          <xm:sqref>D84:D113</xm:sqref>
        </x14:dataValidation>
        <x14:dataValidation type="list" allowBlank="1" showInputMessage="1" showErrorMessage="1">
          <x14:formula1>
            <xm:f>'Base Datos'!$C$245:$C$248</xm:f>
          </x14:formula1>
          <xm:sqref>O124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38"/>
  <sheetViews>
    <sheetView showGridLines="0" view="pageBreakPreview" zoomScale="120" zoomScaleNormal="60" zoomScaleSheetLayoutView="120" workbookViewId="0">
      <selection activeCell="E23" sqref="E23"/>
    </sheetView>
  </sheetViews>
  <sheetFormatPr baseColWidth="10" defaultRowHeight="15"/>
  <cols>
    <col min="1" max="1" width="14.140625" bestFit="1" customWidth="1"/>
    <col min="12" max="12" width="18.5703125" customWidth="1"/>
    <col min="13" max="13" width="49.5703125" customWidth="1"/>
    <col min="14" max="14" width="62.28515625" customWidth="1"/>
  </cols>
  <sheetData>
    <row r="1" spans="1:16" ht="25.9" customHeight="1" thickBot="1">
      <c r="A1" s="732" t="str">
        <f>CONCATENATE(Índice!A6)</f>
        <v>Zacatecas</v>
      </c>
      <c r="B1" s="733"/>
      <c r="C1" s="733"/>
      <c r="D1" s="733"/>
      <c r="E1" s="733"/>
      <c r="F1" s="733"/>
      <c r="G1" s="733"/>
      <c r="H1" s="733"/>
      <c r="I1" s="733"/>
      <c r="J1" s="733"/>
      <c r="K1" s="734"/>
      <c r="L1" s="857" t="s">
        <v>0</v>
      </c>
      <c r="M1" s="858"/>
      <c r="N1" s="858"/>
      <c r="O1" s="45"/>
      <c r="P1" s="45"/>
    </row>
    <row r="2" spans="1:16" ht="35.25" customHeight="1">
      <c r="A2" s="759" t="s">
        <v>197</v>
      </c>
      <c r="B2" s="759"/>
      <c r="C2" s="759"/>
      <c r="D2" s="759"/>
      <c r="E2" s="759"/>
      <c r="F2" s="759"/>
      <c r="G2" s="759"/>
      <c r="H2" s="759"/>
      <c r="I2" s="759"/>
      <c r="J2" s="759"/>
      <c r="K2" s="759"/>
      <c r="L2" s="539"/>
      <c r="M2" s="540"/>
      <c r="N2" s="63"/>
    </row>
    <row r="3" spans="1:16" ht="2.4500000000000002" customHeight="1">
      <c r="L3" s="859" t="s">
        <v>2</v>
      </c>
      <c r="M3" s="860"/>
      <c r="N3" s="860" t="s">
        <v>3</v>
      </c>
    </row>
    <row r="4" spans="1:16" ht="33.75" customHeight="1" thickBot="1">
      <c r="A4" s="861" t="s">
        <v>624</v>
      </c>
      <c r="B4" s="862"/>
      <c r="C4" s="862"/>
      <c r="D4" s="862"/>
      <c r="E4" s="862"/>
      <c r="F4" s="862"/>
      <c r="G4" s="862"/>
      <c r="H4" s="862"/>
      <c r="I4" s="862"/>
      <c r="J4" s="862"/>
      <c r="K4" s="863"/>
      <c r="L4" s="756"/>
      <c r="M4" s="756"/>
      <c r="N4" s="756"/>
    </row>
    <row r="5" spans="1:16" ht="3.6" customHeight="1"/>
    <row r="6" spans="1:16" ht="18" customHeight="1">
      <c r="A6" s="868" t="s">
        <v>198</v>
      </c>
      <c r="B6" s="869"/>
      <c r="C6" s="869"/>
      <c r="D6" s="869"/>
      <c r="E6" s="869"/>
      <c r="F6" s="869"/>
      <c r="G6" s="869"/>
      <c r="H6" s="869"/>
      <c r="I6" s="869"/>
      <c r="J6" s="869"/>
      <c r="K6" s="869"/>
      <c r="L6" s="681"/>
      <c r="M6" s="682"/>
      <c r="N6" s="683"/>
    </row>
    <row r="7" spans="1:16">
      <c r="A7" s="870" t="s">
        <v>4</v>
      </c>
      <c r="B7" s="870" t="s">
        <v>199</v>
      </c>
      <c r="C7" s="870"/>
      <c r="D7" s="788" t="s">
        <v>18</v>
      </c>
      <c r="E7" s="871"/>
      <c r="F7" s="870" t="s">
        <v>200</v>
      </c>
      <c r="G7" s="870"/>
      <c r="H7" s="870" t="s">
        <v>18</v>
      </c>
      <c r="I7" s="870" t="s">
        <v>201</v>
      </c>
      <c r="J7" s="870"/>
      <c r="K7" s="546"/>
      <c r="L7" s="701"/>
      <c r="M7" s="702"/>
      <c r="N7" s="676"/>
    </row>
    <row r="8" spans="1:16">
      <c r="A8" s="870"/>
      <c r="B8" s="335" t="s">
        <v>202</v>
      </c>
      <c r="C8" s="335" t="s">
        <v>203</v>
      </c>
      <c r="D8" s="872"/>
      <c r="E8" s="873"/>
      <c r="F8" s="335" t="s">
        <v>204</v>
      </c>
      <c r="G8" s="335" t="s">
        <v>205</v>
      </c>
      <c r="H8" s="874"/>
      <c r="I8" s="335" t="s">
        <v>8</v>
      </c>
      <c r="J8" s="335" t="s">
        <v>9</v>
      </c>
      <c r="K8" s="324" t="s">
        <v>30</v>
      </c>
      <c r="L8" s="703"/>
      <c r="M8" s="704"/>
      <c r="N8" s="677"/>
    </row>
    <row r="9" spans="1:16">
      <c r="A9" s="320" t="s">
        <v>206</v>
      </c>
      <c r="B9" s="115">
        <v>392</v>
      </c>
      <c r="C9" s="116">
        <v>365</v>
      </c>
      <c r="D9" s="864">
        <f>IF(SUM(B9,C9)=0,"",SUM(B9,C9))</f>
        <v>757</v>
      </c>
      <c r="E9" s="864" t="str">
        <f t="shared" ref="E9:E10" si="0">IF(SUM(E7,E8)=0,"",SUM(E7,E8))</f>
        <v/>
      </c>
      <c r="F9" s="115">
        <v>157</v>
      </c>
      <c r="G9" s="116">
        <f>757-157</f>
        <v>600</v>
      </c>
      <c r="H9" s="279">
        <f>IF(SUM(F9,G9)=0,"",SUM(F9,G9))</f>
        <v>757</v>
      </c>
      <c r="I9" s="117">
        <v>2303</v>
      </c>
      <c r="J9" s="117">
        <v>757</v>
      </c>
      <c r="K9" s="118">
        <f t="shared" ref="K9:K10" si="1">IFERROR(J9/I9,"")</f>
        <v>0.32870169344333477</v>
      </c>
      <c r="L9" s="703"/>
      <c r="M9" s="704"/>
      <c r="N9" s="677"/>
    </row>
    <row r="10" spans="1:16">
      <c r="A10" s="320" t="s">
        <v>207</v>
      </c>
      <c r="B10" s="119">
        <v>838</v>
      </c>
      <c r="C10" s="120">
        <v>688</v>
      </c>
      <c r="D10" s="865">
        <f>IF(SUM(B10,C10)=0,"",SUM(B10,C10))</f>
        <v>1526</v>
      </c>
      <c r="E10" s="865" t="str">
        <f t="shared" si="0"/>
        <v/>
      </c>
      <c r="F10" s="119">
        <v>40</v>
      </c>
      <c r="G10" s="120">
        <f>1526-40</f>
        <v>1486</v>
      </c>
      <c r="H10" s="280">
        <f>IF(SUM(F10,G10)=0,"",SUM(F10,G10))</f>
        <v>1526</v>
      </c>
      <c r="I10" s="121">
        <v>3783</v>
      </c>
      <c r="J10" s="121">
        <v>1526</v>
      </c>
      <c r="K10" s="118">
        <f t="shared" si="1"/>
        <v>0.40338355802273329</v>
      </c>
      <c r="L10" s="703"/>
      <c r="M10" s="704"/>
      <c r="N10" s="677"/>
    </row>
    <row r="11" spans="1:16">
      <c r="A11" s="324" t="s">
        <v>18</v>
      </c>
      <c r="B11" s="122">
        <f>IF(SUM(B9,B10)=0,"",SUM(B9,B10))</f>
        <v>1230</v>
      </c>
      <c r="C11" s="282">
        <f>IF(SUM(C9,C10)=0,"",SUM(C9,C10))</f>
        <v>1053</v>
      </c>
      <c r="D11" s="866">
        <f>IF(SUM(B11,C11)=0,"",SUM(B11,C11))</f>
        <v>2283</v>
      </c>
      <c r="E11" s="866"/>
      <c r="F11" s="282">
        <f>IF(SUM(F9,F10)=0,"",SUM(F9,F10))</f>
        <v>197</v>
      </c>
      <c r="G11" s="282">
        <f>IF(SUM(G9,G10)=0,"",SUM(G9,G10))</f>
        <v>2086</v>
      </c>
      <c r="H11" s="282">
        <f>IF(SUM(F11,G11)=0,"",SUM(F11,G11))</f>
        <v>2283</v>
      </c>
      <c r="I11" s="282">
        <f>IF(SUM(I9,I10)=0,"",SUM(I9,I10))</f>
        <v>6086</v>
      </c>
      <c r="J11" s="282">
        <f>IF(SUM(J9,J10)=0,"",SUM(J9,J10))</f>
        <v>2283</v>
      </c>
      <c r="K11" s="118">
        <f>IFERROR(J11/I11,"")</f>
        <v>0.37512323365100231</v>
      </c>
      <c r="L11" s="705"/>
      <c r="M11" s="706"/>
      <c r="N11" s="678"/>
    </row>
    <row r="12" spans="1:16">
      <c r="E12" s="340"/>
    </row>
    <row r="13" spans="1:16" ht="18" customHeight="1">
      <c r="A13" s="867" t="s">
        <v>208</v>
      </c>
      <c r="B13" s="867"/>
      <c r="C13" s="867"/>
      <c r="D13" s="867"/>
      <c r="E13" s="867"/>
      <c r="F13" s="867"/>
      <c r="G13" s="867"/>
      <c r="H13" s="867"/>
      <c r="I13" s="867"/>
      <c r="J13" s="867"/>
      <c r="K13" s="867"/>
      <c r="L13" s="681"/>
      <c r="M13" s="682"/>
      <c r="N13" s="683"/>
    </row>
    <row r="14" spans="1:16">
      <c r="A14" s="361" t="s">
        <v>4</v>
      </c>
      <c r="B14" s="546" t="s">
        <v>211</v>
      </c>
      <c r="C14" s="567"/>
      <c r="D14" s="546" t="s">
        <v>212</v>
      </c>
      <c r="E14" s="567"/>
      <c r="F14" s="903" t="s">
        <v>18</v>
      </c>
      <c r="G14" s="938"/>
      <c r="H14" s="938" t="s">
        <v>8</v>
      </c>
      <c r="I14" s="938" t="s">
        <v>9</v>
      </c>
      <c r="J14" s="875" t="s">
        <v>30</v>
      </c>
      <c r="K14" s="876"/>
      <c r="L14" s="701"/>
      <c r="M14" s="702"/>
      <c r="N14" s="676"/>
    </row>
    <row r="15" spans="1:16">
      <c r="A15" s="360"/>
      <c r="B15" s="327" t="s">
        <v>213</v>
      </c>
      <c r="C15" s="327" t="s">
        <v>203</v>
      </c>
      <c r="D15" s="327" t="s">
        <v>202</v>
      </c>
      <c r="E15" s="327" t="s">
        <v>203</v>
      </c>
      <c r="F15" s="905"/>
      <c r="G15" s="939"/>
      <c r="H15" s="939"/>
      <c r="I15" s="939"/>
      <c r="J15" s="323"/>
      <c r="K15" s="323"/>
      <c r="L15" s="703"/>
      <c r="M15" s="704"/>
      <c r="N15" s="677"/>
    </row>
    <row r="16" spans="1:16">
      <c r="A16" s="333" t="s">
        <v>206</v>
      </c>
      <c r="B16" s="13">
        <v>345</v>
      </c>
      <c r="C16" s="14">
        <v>317</v>
      </c>
      <c r="D16" s="123">
        <v>47</v>
      </c>
      <c r="E16" s="123">
        <v>48</v>
      </c>
      <c r="F16" s="877">
        <f>IF(SUM(B16,C16,D16,E16)=0,"",SUM(B16,C16,D16,E16))</f>
        <v>757</v>
      </c>
      <c r="G16" s="877">
        <f>IF(SUM(C16,D16,E16,F16)=0,"",SUM(C16,D16,E16,F16))</f>
        <v>1169</v>
      </c>
      <c r="H16" s="117">
        <v>2303</v>
      </c>
      <c r="I16" s="117">
        <v>757</v>
      </c>
      <c r="J16" s="878">
        <f>IFERROR(I16/H16,"")</f>
        <v>0.32870169344333477</v>
      </c>
      <c r="K16" s="879">
        <f>IFERROR(J16/I16,"")</f>
        <v>4.3421623968736432E-4</v>
      </c>
      <c r="L16" s="703"/>
      <c r="M16" s="704"/>
      <c r="N16" s="677"/>
    </row>
    <row r="17" spans="1:14">
      <c r="A17" s="333" t="s">
        <v>207</v>
      </c>
      <c r="B17" s="124">
        <v>627</v>
      </c>
      <c r="C17" s="15">
        <v>524</v>
      </c>
      <c r="D17" s="125">
        <v>211</v>
      </c>
      <c r="E17" s="125">
        <v>164</v>
      </c>
      <c r="F17" s="883">
        <f t="shared" ref="F17:G17" si="2">IF(SUM(B17,C17,D17,E17)=0,"",SUM(B17,C17,D17,E17))</f>
        <v>1526</v>
      </c>
      <c r="G17" s="883">
        <f t="shared" si="2"/>
        <v>2425</v>
      </c>
      <c r="H17" s="121">
        <v>3783</v>
      </c>
      <c r="I17" s="121">
        <v>1526</v>
      </c>
      <c r="J17" s="884">
        <f>IFERROR(I17/H17,"")</f>
        <v>0.40338355802273329</v>
      </c>
      <c r="K17" s="885">
        <f t="shared" ref="K17:K18" si="3">IFERROR(J17/I17,"")</f>
        <v>2.6434047052603752E-4</v>
      </c>
      <c r="L17" s="703"/>
      <c r="M17" s="704"/>
      <c r="N17" s="677"/>
    </row>
    <row r="18" spans="1:14">
      <c r="A18" s="334" t="s">
        <v>18</v>
      </c>
      <c r="B18" s="126">
        <f t="shared" ref="B18:I18" si="4">IF(SUM(B16,B17)=0,"",SUM(B16,B17))</f>
        <v>972</v>
      </c>
      <c r="C18" s="127">
        <f t="shared" si="4"/>
        <v>841</v>
      </c>
      <c r="D18" s="127">
        <f t="shared" si="4"/>
        <v>258</v>
      </c>
      <c r="E18" s="128">
        <f t="shared" si="4"/>
        <v>212</v>
      </c>
      <c r="F18" s="886">
        <f>IF(SUM(B18,C18,D18,E18)=0,"",SUM(B18,C18,D18,E18))</f>
        <v>2283</v>
      </c>
      <c r="G18" s="886">
        <f t="shared" si="4"/>
        <v>3594</v>
      </c>
      <c r="H18" s="128">
        <f t="shared" si="4"/>
        <v>6086</v>
      </c>
      <c r="I18" s="128">
        <f t="shared" si="4"/>
        <v>2283</v>
      </c>
      <c r="J18" s="887">
        <f t="shared" ref="J18" si="5">IFERROR(I18/H18,"")</f>
        <v>0.37512323365100231</v>
      </c>
      <c r="K18" s="888">
        <f t="shared" si="3"/>
        <v>1.6431153466973383E-4</v>
      </c>
      <c r="L18" s="705"/>
      <c r="M18" s="706"/>
      <c r="N18" s="678"/>
    </row>
    <row r="20" spans="1:14" ht="17.25" customHeight="1">
      <c r="A20" s="895" t="s">
        <v>4</v>
      </c>
      <c r="B20" s="898" t="s">
        <v>209</v>
      </c>
      <c r="C20" s="899"/>
      <c r="D20" s="899"/>
      <c r="E20" s="899"/>
      <c r="F20" s="899"/>
      <c r="G20" s="900"/>
      <c r="H20" s="901" t="s">
        <v>210</v>
      </c>
      <c r="I20" s="902"/>
      <c r="J20" s="902"/>
      <c r="K20" s="902"/>
      <c r="L20" s="681"/>
      <c r="M20" s="682"/>
      <c r="N20" s="683"/>
    </row>
    <row r="21" spans="1:14" ht="17.25" customHeight="1">
      <c r="A21" s="896"/>
      <c r="B21" s="546" t="s">
        <v>211</v>
      </c>
      <c r="C21" s="567"/>
      <c r="D21" s="546" t="s">
        <v>212</v>
      </c>
      <c r="E21" s="567"/>
      <c r="F21" s="903" t="s">
        <v>18</v>
      </c>
      <c r="G21" s="904"/>
      <c r="H21" s="325"/>
      <c r="I21" s="326"/>
      <c r="J21" s="326"/>
      <c r="K21" s="326"/>
      <c r="L21" s="701"/>
      <c r="M21" s="702"/>
      <c r="N21" s="676"/>
    </row>
    <row r="22" spans="1:14">
      <c r="A22" s="897"/>
      <c r="B22" s="327" t="s">
        <v>213</v>
      </c>
      <c r="C22" s="327" t="s">
        <v>203</v>
      </c>
      <c r="D22" s="327" t="s">
        <v>202</v>
      </c>
      <c r="E22" s="327" t="s">
        <v>203</v>
      </c>
      <c r="F22" s="905"/>
      <c r="G22" s="906"/>
      <c r="H22" s="8" t="s">
        <v>8</v>
      </c>
      <c r="I22" s="8" t="s">
        <v>9</v>
      </c>
      <c r="J22" s="788" t="s">
        <v>30</v>
      </c>
      <c r="K22" s="907"/>
      <c r="L22" s="703"/>
      <c r="M22" s="704"/>
      <c r="N22" s="677"/>
    </row>
    <row r="23" spans="1:14">
      <c r="A23" s="336" t="s">
        <v>206</v>
      </c>
      <c r="B23" s="129">
        <v>277</v>
      </c>
      <c r="C23" s="130">
        <v>255</v>
      </c>
      <c r="D23" s="131">
        <v>43</v>
      </c>
      <c r="E23" s="131">
        <v>42</v>
      </c>
      <c r="F23" s="880">
        <f>IF(SUM(B23,C23,D23,E23)=0,"",SUM(B23,C23,D23,E23))</f>
        <v>617</v>
      </c>
      <c r="G23" s="880">
        <f>IF(SUM(C23,D23,E23,F23)=0,"",SUM(C23,D23,E23,F23))</f>
        <v>957</v>
      </c>
      <c r="H23" s="117">
        <v>2303</v>
      </c>
      <c r="I23" s="117">
        <v>617</v>
      </c>
      <c r="J23" s="881">
        <f>IFERROR(I23/H23,"")</f>
        <v>0.26791141988710376</v>
      </c>
      <c r="K23" s="882">
        <f>IFERROR(J23/I23,"")</f>
        <v>4.3421623968736427E-4</v>
      </c>
      <c r="L23" s="703"/>
      <c r="M23" s="704"/>
      <c r="N23" s="677"/>
    </row>
    <row r="24" spans="1:14">
      <c r="A24" s="337" t="s">
        <v>207</v>
      </c>
      <c r="B24" s="132">
        <v>425</v>
      </c>
      <c r="C24" s="133">
        <v>326</v>
      </c>
      <c r="D24" s="134">
        <v>164</v>
      </c>
      <c r="E24" s="134">
        <v>133</v>
      </c>
      <c r="F24" s="889">
        <f t="shared" ref="F24:G25" si="6">IF(SUM(B24,C24,D24,E24)=0,"",SUM(B24,C24,D24,E24))</f>
        <v>1048</v>
      </c>
      <c r="G24" s="889">
        <f t="shared" si="6"/>
        <v>1671</v>
      </c>
      <c r="H24" s="121">
        <v>3783</v>
      </c>
      <c r="I24" s="121">
        <v>1048</v>
      </c>
      <c r="J24" s="890">
        <f t="shared" ref="J24:K25" si="7">IFERROR(I24/H24,"")</f>
        <v>0.27702881311128735</v>
      </c>
      <c r="K24" s="891">
        <f t="shared" si="7"/>
        <v>2.6434047052603757E-4</v>
      </c>
      <c r="L24" s="703"/>
      <c r="M24" s="704"/>
      <c r="N24" s="677"/>
    </row>
    <row r="25" spans="1:14">
      <c r="A25" s="338" t="s">
        <v>18</v>
      </c>
      <c r="B25" s="135">
        <f>IF(SUM(B23,B24)=0,"",SUM(B23,B24))</f>
        <v>702</v>
      </c>
      <c r="C25" s="283">
        <f>IF(SUM(C23,C24)=0,"",SUM(C23,C24))</f>
        <v>581</v>
      </c>
      <c r="D25" s="136">
        <f>IF(SUM(D23,D24)=0,"",SUM(D23,D24))</f>
        <v>207</v>
      </c>
      <c r="E25" s="136">
        <f>IF(SUM(E23,E24)=0,"",SUM(E23,E24))</f>
        <v>175</v>
      </c>
      <c r="F25" s="892">
        <f t="shared" si="6"/>
        <v>1665</v>
      </c>
      <c r="G25" s="892">
        <f>IF(SUM(G23,G24)=0,"",SUM(G23,G24))</f>
        <v>2628</v>
      </c>
      <c r="H25" s="281">
        <f>IF(SUM(H23,H24)=0,"",SUM(H23,H24))</f>
        <v>6086</v>
      </c>
      <c r="I25" s="281">
        <f>IF(SUM(I23,I24)=0,"",SUM(I23,I24))</f>
        <v>1665</v>
      </c>
      <c r="J25" s="893">
        <f t="shared" si="7"/>
        <v>0.2735787052251068</v>
      </c>
      <c r="K25" s="894">
        <f t="shared" si="7"/>
        <v>1.6431153466973383E-4</v>
      </c>
      <c r="L25" s="705"/>
      <c r="M25" s="706"/>
      <c r="N25" s="678"/>
    </row>
    <row r="27" spans="1:14" ht="17.25" customHeight="1">
      <c r="A27" s="908" t="s">
        <v>4</v>
      </c>
      <c r="B27" s="911" t="s">
        <v>214</v>
      </c>
      <c r="C27" s="912"/>
      <c r="D27" s="912"/>
      <c r="E27" s="912"/>
      <c r="F27" s="912"/>
      <c r="G27" s="926"/>
      <c r="H27" s="911" t="s">
        <v>215</v>
      </c>
      <c r="I27" s="912"/>
      <c r="J27" s="912"/>
      <c r="K27" s="912"/>
      <c r="L27" s="681"/>
      <c r="M27" s="682"/>
      <c r="N27" s="683"/>
    </row>
    <row r="28" spans="1:14" ht="17.25" customHeight="1">
      <c r="A28" s="909"/>
      <c r="B28" s="847"/>
      <c r="C28" s="848"/>
      <c r="D28" s="848"/>
      <c r="E28" s="848"/>
      <c r="F28" s="848"/>
      <c r="G28" s="927"/>
      <c r="H28" s="911"/>
      <c r="I28" s="912"/>
      <c r="J28" s="912"/>
      <c r="K28" s="912"/>
      <c r="L28" s="321"/>
      <c r="M28" s="359"/>
      <c r="N28" s="322"/>
    </row>
    <row r="29" spans="1:14">
      <c r="A29" s="910"/>
      <c r="B29" s="923" t="s">
        <v>8</v>
      </c>
      <c r="C29" s="923"/>
      <c r="D29" s="923" t="s">
        <v>9</v>
      </c>
      <c r="E29" s="923"/>
      <c r="F29" s="923" t="s">
        <v>30</v>
      </c>
      <c r="G29" s="923"/>
      <c r="H29" s="911"/>
      <c r="I29" s="912"/>
      <c r="J29" s="912"/>
      <c r="K29" s="912"/>
      <c r="L29" s="701"/>
      <c r="M29" s="702"/>
      <c r="N29" s="676"/>
    </row>
    <row r="30" spans="1:14">
      <c r="A30" s="333" t="s">
        <v>206</v>
      </c>
      <c r="B30" s="924">
        <v>1842</v>
      </c>
      <c r="C30" s="925"/>
      <c r="D30" s="925">
        <v>429</v>
      </c>
      <c r="E30" s="925"/>
      <c r="F30" s="917">
        <f>IFERROR(D30/B30,"")</f>
        <v>0.23289902280130292</v>
      </c>
      <c r="G30" s="918" t="str">
        <f>IFERROR(E30/C30,"")</f>
        <v/>
      </c>
      <c r="H30" s="919">
        <v>0</v>
      </c>
      <c r="I30" s="920"/>
      <c r="J30" s="920"/>
      <c r="K30" s="920"/>
      <c r="L30" s="703"/>
      <c r="M30" s="704"/>
      <c r="N30" s="677"/>
    </row>
    <row r="31" spans="1:14">
      <c r="A31" s="339" t="s">
        <v>207</v>
      </c>
      <c r="B31" s="921">
        <v>3026</v>
      </c>
      <c r="C31" s="922"/>
      <c r="D31" s="922">
        <v>746</v>
      </c>
      <c r="E31" s="922"/>
      <c r="F31" s="913">
        <f t="shared" ref="F31:G32" si="8">IFERROR(D31/B31,"")</f>
        <v>0.2465300727032386</v>
      </c>
      <c r="G31" s="914" t="str">
        <f t="shared" si="8"/>
        <v/>
      </c>
      <c r="H31" s="915">
        <v>0</v>
      </c>
      <c r="I31" s="916"/>
      <c r="J31" s="916"/>
      <c r="K31" s="916"/>
      <c r="L31" s="703"/>
      <c r="M31" s="704"/>
      <c r="N31" s="677"/>
    </row>
    <row r="32" spans="1:14">
      <c r="A32" s="334" t="s">
        <v>18</v>
      </c>
      <c r="B32" s="928">
        <f>IF(SUM(B30,B31)=0,"",SUM(B30,B31))</f>
        <v>4868</v>
      </c>
      <c r="C32" s="929"/>
      <c r="D32" s="930">
        <f>IF(SUM(D30,D31)=0,"",SUM(D30,D31))</f>
        <v>1175</v>
      </c>
      <c r="E32" s="929"/>
      <c r="F32" s="934">
        <f t="shared" si="8"/>
        <v>0.24137222678718159</v>
      </c>
      <c r="G32" s="935"/>
      <c r="H32" s="936" t="str">
        <f t="shared" ref="H32" si="9">IF(SUM(H30,H31)=0,"",SUM(H30,H31))</f>
        <v/>
      </c>
      <c r="I32" s="937"/>
      <c r="J32" s="937"/>
      <c r="K32" s="937"/>
      <c r="L32" s="705"/>
      <c r="M32" s="706"/>
      <c r="N32" s="678"/>
    </row>
    <row r="34" spans="1:14" ht="24.95" customHeight="1">
      <c r="A34" s="911" t="s">
        <v>639</v>
      </c>
      <c r="B34" s="912"/>
      <c r="C34" s="912"/>
      <c r="D34" s="912"/>
      <c r="E34" s="912"/>
      <c r="F34" s="912"/>
      <c r="G34" s="912"/>
      <c r="H34" s="912"/>
      <c r="I34" s="912"/>
      <c r="J34" s="912"/>
      <c r="K34" s="912"/>
      <c r="L34" s="681"/>
      <c r="M34" s="682"/>
      <c r="N34" s="683"/>
    </row>
    <row r="35" spans="1:14" ht="90" customHeight="1">
      <c r="A35" s="931" t="s">
        <v>672</v>
      </c>
      <c r="B35" s="932"/>
      <c r="C35" s="932"/>
      <c r="D35" s="932"/>
      <c r="E35" s="932"/>
      <c r="F35" s="932"/>
      <c r="G35" s="932"/>
      <c r="H35" s="932"/>
      <c r="I35" s="932"/>
      <c r="J35" s="932"/>
      <c r="K35" s="933"/>
      <c r="L35" s="318">
        <v>2</v>
      </c>
      <c r="M35" s="331" t="str">
        <f>CONCATENATE(IF(L35="","",IF(L35=1,'[2]Base Datos'!$C$249,IF(L35=2,'[2]Base Datos'!$C$250,IF(L35=3,'[2]Base Datos'!$C$251,'[2]Base Datos'!$C$252)))),"")</f>
        <v xml:space="preserve">La información emitida por la Entidad cumple de manera satisfactoria con el objetivo de la pregunta. </v>
      </c>
      <c r="N35" s="316"/>
    </row>
    <row r="37" spans="1:14" ht="24.95" customHeight="1">
      <c r="A37" s="911" t="s">
        <v>643</v>
      </c>
      <c r="B37" s="912"/>
      <c r="C37" s="912"/>
      <c r="D37" s="912"/>
      <c r="E37" s="912"/>
      <c r="F37" s="912"/>
      <c r="G37" s="912"/>
      <c r="H37" s="912"/>
      <c r="I37" s="912"/>
      <c r="J37" s="912"/>
      <c r="K37" s="912"/>
      <c r="L37" s="681"/>
      <c r="M37" s="682"/>
      <c r="N37" s="683"/>
    </row>
    <row r="38" spans="1:14" ht="96" customHeight="1">
      <c r="A38" s="931" t="s">
        <v>673</v>
      </c>
      <c r="B38" s="932"/>
      <c r="C38" s="932"/>
      <c r="D38" s="932"/>
      <c r="E38" s="932"/>
      <c r="F38" s="932"/>
      <c r="G38" s="932"/>
      <c r="H38" s="932"/>
      <c r="I38" s="932"/>
      <c r="J38" s="932"/>
      <c r="K38" s="933"/>
      <c r="L38" s="310">
        <v>4</v>
      </c>
      <c r="M38" s="331" t="str">
        <f>CONCATENATE(IF(L38="","",IF(L38=1,'[2]Base Datos'!$C$249,IF(L38=2,'[2]Base Datos'!$C$250,IF(L38=3,'[2]Base Datos'!$C$251,'[2]Base Datos'!$C$252)))),"")</f>
        <v xml:space="preserve">La información emitida por la Entidad no cumple con el objetivo de la pregunta. </v>
      </c>
      <c r="N38" s="316"/>
    </row>
  </sheetData>
  <sheetProtection password="ADB8" sheet="1" objects="1" scenarios="1" selectLockedCells="1"/>
  <mergeCells count="79">
    <mergeCell ref="B14:C14"/>
    <mergeCell ref="D14:E14"/>
    <mergeCell ref="F14:G15"/>
    <mergeCell ref="H14:H15"/>
    <mergeCell ref="I14:I15"/>
    <mergeCell ref="B32:C32"/>
    <mergeCell ref="D32:E32"/>
    <mergeCell ref="A37:K37"/>
    <mergeCell ref="A38:K38"/>
    <mergeCell ref="F32:G32"/>
    <mergeCell ref="H32:K32"/>
    <mergeCell ref="A34:K34"/>
    <mergeCell ref="A35:K35"/>
    <mergeCell ref="A27:A29"/>
    <mergeCell ref="H27:K29"/>
    <mergeCell ref="F31:G31"/>
    <mergeCell ref="H31:K31"/>
    <mergeCell ref="F30:G30"/>
    <mergeCell ref="H30:K30"/>
    <mergeCell ref="B31:C31"/>
    <mergeCell ref="D31:E31"/>
    <mergeCell ref="B29:C29"/>
    <mergeCell ref="D29:E29"/>
    <mergeCell ref="F29:G29"/>
    <mergeCell ref="B30:C30"/>
    <mergeCell ref="D30:E30"/>
    <mergeCell ref="B27:G28"/>
    <mergeCell ref="F24:G24"/>
    <mergeCell ref="J24:K24"/>
    <mergeCell ref="F25:G25"/>
    <mergeCell ref="J25:K25"/>
    <mergeCell ref="A20:A22"/>
    <mergeCell ref="B20:G20"/>
    <mergeCell ref="H20:K20"/>
    <mergeCell ref="B21:C21"/>
    <mergeCell ref="D21:E21"/>
    <mergeCell ref="F21:G22"/>
    <mergeCell ref="J22:K22"/>
    <mergeCell ref="J14:K14"/>
    <mergeCell ref="F16:G16"/>
    <mergeCell ref="J16:K16"/>
    <mergeCell ref="F23:G23"/>
    <mergeCell ref="J23:K23"/>
    <mergeCell ref="F17:G17"/>
    <mergeCell ref="J17:K17"/>
    <mergeCell ref="F18:G18"/>
    <mergeCell ref="J18:K18"/>
    <mergeCell ref="D9:E9"/>
    <mergeCell ref="D10:E10"/>
    <mergeCell ref="D11:E11"/>
    <mergeCell ref="A13:K13"/>
    <mergeCell ref="A1:K1"/>
    <mergeCell ref="A6:K6"/>
    <mergeCell ref="A7:A8"/>
    <mergeCell ref="B7:C7"/>
    <mergeCell ref="D7:E8"/>
    <mergeCell ref="F7:G7"/>
    <mergeCell ref="H7:H8"/>
    <mergeCell ref="I7:K7"/>
    <mergeCell ref="L1:N1"/>
    <mergeCell ref="A2:K2"/>
    <mergeCell ref="L2:M2"/>
    <mergeCell ref="L3:M4"/>
    <mergeCell ref="N3:N4"/>
    <mergeCell ref="A4:K4"/>
    <mergeCell ref="L6:N6"/>
    <mergeCell ref="L13:N13"/>
    <mergeCell ref="L20:N20"/>
    <mergeCell ref="L27:N27"/>
    <mergeCell ref="L34:N34"/>
    <mergeCell ref="L37:N37"/>
    <mergeCell ref="N7:N11"/>
    <mergeCell ref="N14:N18"/>
    <mergeCell ref="N21:N25"/>
    <mergeCell ref="L21:M25"/>
    <mergeCell ref="L7:M11"/>
    <mergeCell ref="L14:M18"/>
    <mergeCell ref="L29:M32"/>
    <mergeCell ref="N29:N32"/>
  </mergeCells>
  <conditionalFormatting sqref="L35">
    <cfRule type="cellIs" dxfId="35" priority="6" operator="equal">
      <formula>4</formula>
    </cfRule>
    <cfRule type="cellIs" dxfId="34" priority="7" operator="equal">
      <formula>3</formula>
    </cfRule>
    <cfRule type="cellIs" dxfId="33" priority="8" operator="equal">
      <formula>2</formula>
    </cfRule>
    <cfRule type="cellIs" dxfId="32" priority="9" operator="equal">
      <formula>1</formula>
    </cfRule>
  </conditionalFormatting>
  <conditionalFormatting sqref="L38">
    <cfRule type="cellIs" dxfId="31" priority="2" operator="equal">
      <formula>4</formula>
    </cfRule>
    <cfRule type="cellIs" dxfId="30" priority="3" operator="equal">
      <formula>3</formula>
    </cfRule>
    <cfRule type="cellIs" dxfId="29" priority="4" operator="equal">
      <formula>2</formula>
    </cfRule>
    <cfRule type="cellIs" dxfId="28" priority="5" operator="equal">
      <formula>1</formula>
    </cfRule>
  </conditionalFormatting>
  <conditionalFormatting sqref="B9:C10 F9:G10 I9:J10 B16:E17 H16:I17 B23:E24 H23:I24 B30:E31 H30:K31 N7:N11 N14:N18 N21:N25 N29:N32 N35 N38 A35:K35 A38:K38">
    <cfRule type="cellIs" dxfId="27" priority="1" operator="equal">
      <formula>$O$1</formula>
    </cfRule>
  </conditionalFormatting>
  <dataValidations count="1">
    <dataValidation type="whole" operator="lessThan" allowBlank="1" showInputMessage="1" showErrorMessage="1" errorTitle="Error" error="Solo se aceptan números enteros" sqref="B9:C10 F9:G10 I9:J10 B16:E17 H16:I17 B23:E24 H23:I24 B30:E31 H30:K31">
      <formula1>100000000</formula1>
    </dataValidation>
  </dataValidations>
  <pageMargins left="0.7" right="0.7" top="0.75" bottom="0.75" header="0.3" footer="0.3"/>
  <pageSetup paperSize="9" scale="67" orientation="portrait" horizontalDpi="4294967294" verticalDpi="4294967294" r:id="rId1"/>
  <colBreaks count="1" manualBreakCount="1">
    <brk id="11" max="1048575" man="1"/>
  </colBreaks>
  <ignoredErrors>
    <ignoredError sqref="H1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L35 L38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Portada</vt:lpstr>
      <vt:lpstr>Índice</vt:lpstr>
      <vt:lpstr>Guía</vt:lpstr>
      <vt:lpstr>MEVyT</vt:lpstr>
      <vt:lpstr>MEVyT Acreditación</vt:lpstr>
      <vt:lpstr>MEVyT Módulos</vt:lpstr>
      <vt:lpstr>Asesores</vt:lpstr>
      <vt:lpstr>Convenios</vt:lpstr>
      <vt:lpstr>PEC</vt:lpstr>
      <vt:lpstr>Presupuesto</vt:lpstr>
      <vt:lpstr>Buenas Practicas</vt:lpstr>
      <vt:lpstr>Observaciones</vt:lpstr>
      <vt:lpstr>Base Datos</vt:lpstr>
      <vt:lpstr>Asesores!Área_de_impresión</vt:lpstr>
      <vt:lpstr>'Buenas Practicas'!Área_de_impresión</vt:lpstr>
      <vt:lpstr>Convenios!Área_de_impresión</vt:lpstr>
      <vt:lpstr>Índice!Área_de_impresión</vt:lpstr>
      <vt:lpstr>MEVyT!Área_de_impresión</vt:lpstr>
      <vt:lpstr>'MEVyT Acreditación'!Área_de_impresión</vt:lpstr>
      <vt:lpstr>'MEVyT Módulos'!Área_de_impresión</vt:lpstr>
      <vt:lpstr>PEC!Área_de_impresión</vt:lpstr>
      <vt:lpstr>Portada!Área_de_impresión</vt:lpstr>
      <vt:lpstr>Presupuesto!Área_de_impresión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Osorio Rivera</dc:creator>
  <cp:lastModifiedBy>Evalua01</cp:lastModifiedBy>
  <dcterms:created xsi:type="dcterms:W3CDTF">2018-07-04T15:48:50Z</dcterms:created>
  <dcterms:modified xsi:type="dcterms:W3CDTF">2020-08-04T03:38:13Z</dcterms:modified>
</cp:coreProperties>
</file>